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gema\RED2RED Consultores Dropbox\DESRUR\P1151_ECF_GAL\Ejecucion\I- BLOQUE GALxCLIMA\3-JornadasOnline\1.Estrategias\2.Derivados\Material_ponentes\"/>
    </mc:Choice>
  </mc:AlternateContent>
  <xr:revisionPtr revIDLastSave="0" documentId="8_{85A61977-54AB-4569-885A-85530B905541}" xr6:coauthVersionLast="43" xr6:coauthVersionMax="43" xr10:uidLastSave="{00000000-0000-0000-0000-000000000000}"/>
  <bookViews>
    <workbookView xWindow="-110" yWindow="-110" windowWidth="19420" windowHeight="10560" tabRatio="500" xr2:uid="{00000000-000D-0000-FFFF-FFFF00000000}"/>
  </bookViews>
  <sheets>
    <sheet name="RESUMEN" sheetId="1" r:id="rId1"/>
    <sheet name="calidad del trabajo" sheetId="2" r:id="rId2"/>
    <sheet name="compromiso social y cooperación" sheetId="3" r:id="rId3"/>
    <sheet name="democracia interna y partición" sheetId="4" r:id="rId4"/>
    <sheet name="Democracia y equidad" sheetId="5" r:id="rId5"/>
    <sheet name="Calidad del voluntariado" sheetId="6" r:id="rId6"/>
    <sheet name="Cuidado  personas y entorno" sheetId="7" r:id="rId7"/>
    <sheet name="Economía y política de lucro" sheetId="8" r:id="rId8"/>
    <sheet name="sostenibilidad ambiental" sheetId="9" r:id="rId9"/>
    <sheet name="Completa" sheetId="10" r:id="rId10"/>
    <sheet name="Glosario" sheetId="11" r:id="rId11"/>
  </sheets>
  <definedNames>
    <definedName name="_xlnm._FilterDatabase">Completa!$F$8:$F$113</definedName>
    <definedName name="zs_inbuilt_comment_20644efaa9a04531a18a368d9462e459">Completa!$G$51:$G$51</definedName>
    <definedName name="zs_inbuilt_comment_28e723b589a0406ca29c913969b6940c">'calidad del trabajo'!$AA$7:$AA$7</definedName>
    <definedName name="zs_inbuilt_comment_3672110651814e33a3266196c3fbe34f">'compromiso social y cooperación'!$AI$10:$AI$10</definedName>
    <definedName name="zs_inbuilt_comment_3d01c74212504804be7e19fa2012e565">'Democracia y equidad'!$AB$7:$AB$7</definedName>
    <definedName name="zs_inbuilt_comment_429672a14edd40158a8ec5993e088b0b">'calidad del trabajo'!$AI$6:$AI$6</definedName>
    <definedName name="zs_inbuilt_comment_447ce50aeea34918b2776aaee2dd31c8">'Democracia y equidad'!$X$10:$X$10</definedName>
    <definedName name="zs_inbuilt_comment_44eb8a61f8da47eb9a7c8589825a958c">'compromiso social y cooperación'!$AI$7:$AI$7</definedName>
    <definedName name="zs_inbuilt_comment_4ce9e7c238814b2081c1233ea8f276a1">'calidad del trabajo'!$AI$48:$AI$53</definedName>
    <definedName name="zs_inbuilt_comment_4ec208fa6b054d8ca98aff24785fe230">Completa!$AP$151:$AP$151</definedName>
    <definedName name="zs_inbuilt_comment_5d04c3f8a8ea48a3a75389b65a99bd06">'calidad del trabajo'!$AD$11:$AD$11</definedName>
    <definedName name="zs_inbuilt_comment_5f147189129041bea882df260cefb6ca">'Calidad del voluntariado'!$AG$6:$AG$6</definedName>
    <definedName name="zs_inbuilt_comment_675e305a81cd4618abfab7c31150b335">'compromiso social y cooperación'!$AI$6:$AI$6</definedName>
    <definedName name="zs_inbuilt_comment_680543c16c8d461fa6b371f587b54bff">'Democracia y equidad'!$AB$8:$AB$8</definedName>
    <definedName name="zs_inbuilt_comment_831c34a8017244678b0e59e0f1810844">'calidad del trabajo'!$AA$8:$AA$8</definedName>
    <definedName name="zs_inbuilt_comment_903562bca2bc48beab683a62cdac3a27">'calidad del trabajo'!$AD$9:$AD$9</definedName>
    <definedName name="zs_inbuilt_comment_91bee699b060409fb53977b40bab2f48">'Democracia y equidad'!$AG$10:$AG$10</definedName>
    <definedName name="zs_inbuilt_comment_9e03b02a22f74476bec886b1c86e35eb">Completa!$AP$15:$AP$15</definedName>
    <definedName name="zs_inbuilt_comment_a29d364aeb804f9487db6faef9a00a39">Completa!$AP$11:$AP$11</definedName>
    <definedName name="zs_inbuilt_comment_a900ef3e6b0146e1a1821ad4fa7e3347">'Democracia y equidad'!$AB$6:$AB$6</definedName>
    <definedName name="zs_inbuilt_comment_a995d6d3b3fb42e4a890e9f545681bfd">Completa!$AP$8:$AP$8</definedName>
    <definedName name="zs_inbuilt_comment_b8bd0959013c44578510d4859a4fb927">'Calidad del voluntariado'!$AC$6:$AC$6</definedName>
    <definedName name="zs_inbuilt_comment_c76af603f4d34ff49de1712aec7cfa3c">'Economía y política de lucro'!$Y$6:$Y$6</definedName>
    <definedName name="zs_inbuilt_comment_cc9be688984a4c66a458d724c91018bd">'calidad del trabajo'!$AI$29:$AI$29</definedName>
    <definedName name="zs_inbuilt_comment_e36fe493ccaf43569f3b99ff5a9e43cc">'calidad del trabajo'!$AD$64:$AD$64</definedName>
    <definedName name="zs_inbuilt_comment_e3e51b772b7d475c9f9f0be117a387e2">'Democracia y equidad'!$AB$11:$AB$11</definedName>
    <definedName name="zs_inbuilt_comment_e8b2a277493749558b0471eab9b5ce47">Completa!$J$40:$J$40</definedName>
    <definedName name="zs_inbuilt_comment_e9f1ac2a79a042378ef13bcafe1c2951">'Economía y política de lucro'!$Y$7:$Y$7</definedName>
    <definedName name="zs_inbuilt_comment_ed75bba0a6e74736bc6af6adb426476e">'sostenibilidad ambiental'!$BC$8:$BC$8</definedName>
    <definedName name="zs_inbuilt_comment_f1ace61e43e042189835fbde7704c880">Completa!$G$78:$G$78</definedName>
    <definedName name="zs_inbuilt_comment_f514c3e6a7ca4d3aa909c6dfd127ac53">Completa!$G$66:$G$66</definedName>
    <definedName name="zs_inbuilt_comment_f86def84bf954f3dae49a2e69e927ac6">'sostenibilidad ambiental'!$BC$6:$BC$6</definedName>
  </definedNames>
  <calcPr calcId="19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BH7" i="9" l="1"/>
  <c r="BJ7" i="9" s="1"/>
  <c r="BK7" i="9" s="1"/>
  <c r="BA7" i="9"/>
  <c r="BA6" i="9"/>
  <c r="BJ6" i="9" s="1"/>
  <c r="BK6" i="9" s="1"/>
  <c r="AK7" i="8"/>
  <c r="AL7" i="8" s="1"/>
  <c r="AI7" i="8"/>
  <c r="AB7" i="8"/>
  <c r="AB6" i="8"/>
  <c r="AK6" i="8" s="1"/>
  <c r="AL6" i="8" s="1"/>
  <c r="AQ7" i="7"/>
  <c r="AI7" i="7"/>
  <c r="AY7" i="7" s="1"/>
  <c r="AZ7" i="7" s="1"/>
  <c r="AW6" i="7"/>
  <c r="AQ6" i="7"/>
  <c r="AI6" i="7"/>
  <c r="AY6" i="7" s="1"/>
  <c r="AZ6" i="7" s="1"/>
  <c r="AI6" i="6"/>
  <c r="AK6" i="6" s="1"/>
  <c r="AL6" i="6" s="1"/>
  <c r="AL14" i="6" s="1"/>
  <c r="AK2" i="6" s="1"/>
  <c r="E18" i="1" s="1"/>
  <c r="G18" i="1" s="1"/>
  <c r="AB6" i="6"/>
  <c r="AE12" i="5"/>
  <c r="AN12" i="5" s="1"/>
  <c r="AO12" i="5" s="1"/>
  <c r="AN11" i="5"/>
  <c r="AO11" i="5" s="1"/>
  <c r="AE11" i="5"/>
  <c r="AN10" i="5"/>
  <c r="AO10" i="5" s="1"/>
  <c r="AL10" i="5"/>
  <c r="AE10" i="5"/>
  <c r="AE9" i="5"/>
  <c r="AN9" i="5" s="1"/>
  <c r="AO9" i="5" s="1"/>
  <c r="AE8" i="5"/>
  <c r="AN8" i="5" s="1"/>
  <c r="AO8" i="5" s="1"/>
  <c r="AE7" i="5"/>
  <c r="AN7" i="5" s="1"/>
  <c r="AO7" i="5" s="1"/>
  <c r="AN6" i="5"/>
  <c r="AO6" i="5" s="1"/>
  <c r="AO14" i="5" s="1"/>
  <c r="AN2" i="5" s="1"/>
  <c r="E16" i="1" s="1"/>
  <c r="G16" i="1" s="1"/>
  <c r="AE6" i="5"/>
  <c r="AK7" i="4"/>
  <c r="AT7" i="4" s="1"/>
  <c r="AU7" i="4" s="1"/>
  <c r="AT6" i="4"/>
  <c r="AU6" i="4" s="1"/>
  <c r="AU10" i="4" s="1"/>
  <c r="AT2" i="4" s="1"/>
  <c r="E14" i="1" s="1"/>
  <c r="G14" i="1" s="1"/>
  <c r="AR6" i="4"/>
  <c r="AK6" i="4"/>
  <c r="AV10" i="3"/>
  <c r="AW9" i="3" s="1"/>
  <c r="AL10" i="3"/>
  <c r="AV9" i="3"/>
  <c r="AL9" i="3"/>
  <c r="AL8" i="3"/>
  <c r="AV8" i="3" s="1"/>
  <c r="AW8" i="3" s="1"/>
  <c r="AT7" i="3"/>
  <c r="AV7" i="3" s="1"/>
  <c r="AW7" i="3" s="1"/>
  <c r="AL7" i="3"/>
  <c r="AV6" i="3"/>
  <c r="AW6" i="3" s="1"/>
  <c r="AT6" i="3"/>
  <c r="AL6" i="3"/>
  <c r="AO11" i="2"/>
  <c r="AG11" i="2"/>
  <c r="AQ11" i="2" s="1"/>
  <c r="AR11" i="2" s="1"/>
  <c r="AG10" i="2"/>
  <c r="AQ10" i="2" s="1"/>
  <c r="AG9" i="2"/>
  <c r="AQ9" i="2" s="1"/>
  <c r="AR9" i="2" s="1"/>
  <c r="AO8" i="2"/>
  <c r="AQ8" i="2" s="1"/>
  <c r="AR8" i="2" s="1"/>
  <c r="AG8" i="2"/>
  <c r="AO7" i="2"/>
  <c r="AG7" i="2"/>
  <c r="AQ7" i="2" s="1"/>
  <c r="AR7" i="2" s="1"/>
  <c r="AO6" i="2"/>
  <c r="AQ6" i="2" s="1"/>
  <c r="AR6" i="2" s="1"/>
  <c r="AR13" i="2" s="1"/>
  <c r="AQ2" i="2" s="1"/>
  <c r="E10" i="1" s="1"/>
  <c r="AG6" i="2"/>
  <c r="G10" i="1" l="1"/>
  <c r="AL9" i="8"/>
  <c r="AK2" i="8" s="1"/>
  <c r="E22" i="1" s="1"/>
  <c r="G22" i="1" s="1"/>
  <c r="AZ11" i="7"/>
  <c r="AS2" i="7" s="1"/>
  <c r="E20" i="1" s="1"/>
  <c r="G20" i="1" s="1"/>
  <c r="BK11" i="9"/>
  <c r="BJ2" i="9" s="1"/>
  <c r="E24" i="1" s="1"/>
  <c r="G24" i="1" s="1"/>
  <c r="AW10" i="3"/>
  <c r="AW13" i="3" s="1"/>
  <c r="AV2" i="3" s="1"/>
  <c r="E12" i="1" s="1"/>
  <c r="G12" i="1" l="1"/>
  <c r="E27" i="1"/>
  <c r="E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I11" authorId="0" shapeId="0" xr:uid="{00000000-0006-0000-0100-000001000000}">
      <text>
        <r>
          <rPr>
            <sz val="10"/>
            <color rgb="FF000000"/>
            <rFont val="Tahoma"/>
            <family val="2"/>
          </rPr>
          <t>En el caso de no existir horas extras se entiende compensadas el 100%</t>
        </r>
      </text>
    </comment>
  </commentList>
</comments>
</file>

<file path=xl/sharedStrings.xml><?xml version="1.0" encoding="utf-8"?>
<sst xmlns="http://schemas.openxmlformats.org/spreadsheetml/2006/main" count="2446" uniqueCount="1320">
  <si>
    <t xml:space="preserve">CAPACIDAD DE TRANSFORMACIÓN </t>
  </si>
  <si>
    <t>ÁREA DE CONTENIDO</t>
  </si>
  <si>
    <t>RESULTADO PONDERADO</t>
  </si>
  <si>
    <t>POTENCIAL PONDERADO</t>
  </si>
  <si>
    <t>CALIDAD DEL TRABAJO</t>
  </si>
  <si>
    <t>COMPROMISO SOCIAL Y COOPERACIÓN</t>
  </si>
  <si>
    <t>DEMOCRACIA INTERNA Y PARTICIPACIÓN</t>
  </si>
  <si>
    <t>info@nittua.eu</t>
  </si>
  <si>
    <t>DEMOCRACIA Y EQUIDAD</t>
  </si>
  <si>
    <t>CALIDAD DEL VOLUNTARIADO</t>
  </si>
  <si>
    <t>CUIDADO PERSONAS Y ENTORNO</t>
  </si>
  <si>
    <t>ECONOMÍA Y POLÍTICA DE LUCRO</t>
  </si>
  <si>
    <t>SOSTENIBILIDAD AMBIENTAL</t>
  </si>
  <si>
    <t>TOTAL CAPACIDAD TRANSFORMADORA</t>
  </si>
  <si>
    <t>POTENCIAL TRANFORMADOR</t>
  </si>
  <si>
    <t>espacio de actuación</t>
  </si>
  <si>
    <t>cuando un indicador no tiene decremento las respuestas son sobre el acumulado</t>
  </si>
  <si>
    <t xml:space="preserve"> </t>
  </si>
  <si>
    <t>PONDERACIÓN DEL ÁREA</t>
  </si>
  <si>
    <t>TOTAL PÁGINA PONDERADA</t>
  </si>
  <si>
    <t>REAS</t>
  </si>
  <si>
    <t>ECONOMÍA SOLIDARIA</t>
  </si>
  <si>
    <t>EBC</t>
  </si>
  <si>
    <t>ECONOMÍA DEL BIEN COMÚN</t>
  </si>
  <si>
    <t>ODS</t>
  </si>
  <si>
    <t>PONDERACIÓN</t>
  </si>
  <si>
    <t>RESUMEN PROPUESTA</t>
  </si>
  <si>
    <t>código</t>
  </si>
  <si>
    <t>RESULTADOS DE CAMBIO</t>
  </si>
  <si>
    <t>INDICADORES DE CAMBIO</t>
  </si>
  <si>
    <t>DATO</t>
  </si>
  <si>
    <t>RESULTADO</t>
  </si>
  <si>
    <t>RESULTADO DE CAMBIO</t>
  </si>
  <si>
    <t>RESULTADO DE CAMBIO PONDERADO</t>
  </si>
  <si>
    <t>DECREMENTO</t>
  </si>
  <si>
    <t>SISTEMA DE CÁLCULO</t>
  </si>
  <si>
    <t>Ind104</t>
  </si>
  <si>
    <t>Calidad del trabajo</t>
  </si>
  <si>
    <t>¿Qué medidas se aplican para fomentar la formación de las personas trabajadoras?</t>
  </si>
  <si>
    <t>selección única</t>
  </si>
  <si>
    <t>opción seleccionada</t>
  </si>
  <si>
    <t>En que medida participas en la selección de tus cursos de formación para tu puesto de trabajo</t>
  </si>
  <si>
    <t>En que medida se adaptan los cursos de formación a tu puesto de trabajo</t>
  </si>
  <si>
    <t>En que medida crees suficiente la formación anual recibida</t>
  </si>
  <si>
    <t>¿Existe algún programa para desarrollar y compartir el conocimiento de tu puesto de trabajo?</t>
  </si>
  <si>
    <t>Meta 12.8. De aquí a 2030, asegurar que las personas de todo el mundo tengan la información y los conocimientos pertinentes para el desarrollo sostenible y los estilos de vida en armonía con la naturaleza</t>
  </si>
  <si>
    <t>Indicador 12.8.1.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 "</t>
  </si>
  <si>
    <t>¿Qué medidas se aplican para fomentar la co-creación y transmisión del conocimiento en relación al desarrollo sostenible y los estilos de vida en armonía con la naturaleza, dentro y fuera del ámbito profesional?</t>
  </si>
  <si>
    <t>T01RC</t>
  </si>
  <si>
    <t>El conocimiento es generado y compartido en una base de copropiedad entre todas las personas de los diferentes grupos de interés.</t>
  </si>
  <si>
    <t>Cada centro de trabajo genera X prototipos transformadores en un  Y años.</t>
  </si>
  <si>
    <t>T01I1</t>
  </si>
  <si>
    <t>Incremento mínimo de un 20% anual del número de grupos de interés implicados en la creación colectiva de conocimiento hasta alcanzar no menos del 80% de los grupos significativos.</t>
  </si>
  <si>
    <t>4 o más grupos</t>
  </si>
  <si>
    <t>T01I2</t>
  </si>
  <si>
    <t>Incremento mínimo de un 5% anual de la empleabilidad de al menos el 80% de las personas trabajadoras.</t>
  </si>
  <si>
    <t>Unidades de grupos de interés
Se debe crear un listado de los grupos de interés significativos  para, en base a ello, establecer la escala</t>
  </si>
  <si>
    <t>Calculadora de la empleabilidad PWC</t>
  </si>
  <si>
    <t>0%-60%</t>
  </si>
  <si>
    <t>anual</t>
  </si>
  <si>
    <t>no</t>
  </si>
  <si>
    <t>Ind105</t>
  </si>
  <si>
    <t>¿Se generan espacios de atención emocional y cuidado a las personas trabajadoras en relación a su situación con el entorno laboral?</t>
  </si>
  <si>
    <t>sí/no</t>
  </si>
  <si>
    <t>En que medida se ofrecen servicios municipales complementarios a los trabajadores (comedor, guardería, otros), de forma gratuita o con un coste reducido.</t>
  </si>
  <si>
    <t>¿Resides en el mismo municipio en el que trabajas?</t>
  </si>
  <si>
    <t>Como describirías el clima laboral en tu entorno de trabajo</t>
  </si>
  <si>
    <t>En que medida consideras que los espacios, mobiliario y herramientas de tu espacio de trabajo son suficientes y está adaptados a la medida de tus necesidades</t>
  </si>
  <si>
    <t>En que medida tienes capacidad y autonomía para organizar tu trabajo en tiempo y forma.</t>
  </si>
  <si>
    <t>Cual es el nivel de satisfacción general en tu puesto de trabajo</t>
  </si>
  <si>
    <t>¿Trato de contribuir a que las condiciones (de vida, de trabajo) de los que me rodean sean dignas, denunciándolas y tratando de cambiarlas si no son dignas.?</t>
  </si>
  <si>
    <t>C1.1 - Respeto a
cada uno de los
implicados en la
organización</t>
  </si>
  <si>
    <t>Meta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</si>
  <si>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¿Cómo se contribuye a crear unas condiciones de vida y de trabajo dignas, generando espacios de atención emocional y cuidados, que faciliten alinear el propósito personal con el colectivo posibilitando así el desarrollo que apoye: las actividades productivas, la creación de puestos de trabajo decentes, el emprendimiento social, la creatividad y la innovación, y fomentar la formalización y el crecimiento de empresas sociales?</t>
  </si>
  <si>
    <t>T02RC</t>
  </si>
  <si>
    <t>El grupo humano se sitúa en el centro de la estructura y esta preparado tanto para su cuidado colectivo como para el de cada una de las personas que lo componen. Alineadas todas ellas en la consecución del propósito individual y colectivo.</t>
  </si>
  <si>
    <t>Nivel de satisfacción personal en función de la alineación de los propósitos personales y el colectivo.</t>
  </si>
  <si>
    <t>T02I1</t>
  </si>
  <si>
    <t>Incremento mínimo de un 20% anual en la alineación entre el propósito de la entidad y el de las personas hasta alcanzar una alineación no inferior al 70% para el 75% de la plantilla (para este indicador personas con un contrato superior a seis meses)</t>
  </si>
  <si>
    <t>76 - 100 %</t>
  </si>
  <si>
    <t>T02I2</t>
  </si>
  <si>
    <t>Incremento anual de un punto en la media de satisfacción personal hasta alcanzar un 3 sobre 5</t>
  </si>
  <si>
    <t>Establecimiento del propósito común con un propósito individual.
Encuesta 
( se toman en cuenta los datos centrales del 75% de la plantilla)</t>
  </si>
  <si>
    <t>Establecimiento de saltos sobre el grado subjetivo de la satisfacción</t>
  </si>
  <si>
    <t>muy satisfecho</t>
  </si>
  <si>
    <t>ind77</t>
  </si>
  <si>
    <t>¿Tomáis medidas activas y/o preventivas para la promoción de la salud en vuestro centro de trabajo?</t>
  </si>
  <si>
    <t>Indica si has recibido algún tipo de estos cursos de formación para tu puesto de trabajo: [Seguridad y Salud]</t>
  </si>
  <si>
    <t>Indica si has recibido algún tipo de estos cursos de formación para tu puesto de trabajo: [Riesgos Psicosociales]</t>
  </si>
  <si>
    <t>En que medida consideras tu entorno de trabajo sano y saludable</t>
  </si>
  <si>
    <t>C1.2 - Seguridad y
salud</t>
  </si>
  <si>
    <t>D1.1 - Bienestar
individual en el
municipio</t>
  </si>
  <si>
    <t>Meta 8.8. Proteger los derechos laborales y promover un entorno de trabajo seguro y sin riesgos para todos los trabajadores, incluidos los trabajadores migrantes, en particular las mujeres migrantes y las personas con empleos precarios</t>
  </si>
  <si>
    <t>¿Tomáis medidas activas y/o preventivas para la promoción de un entorno laboral saludable en vuestro centro de trabajo?</t>
  </si>
  <si>
    <t>T03RC</t>
  </si>
  <si>
    <t>Entorno de desarrollo de la actividad saludable.</t>
  </si>
  <si>
    <t>Reducción de X% de las bajas laborales solicitadas en un entorno de libre acceso al derecho.</t>
  </si>
  <si>
    <t>T03I1</t>
  </si>
  <si>
    <t>Reducción mínima del 10% anual de las bajas laborales solicitadas, en un entorno de libre acceso al derecho, hasta su reducción por debajo de x anuales por persona.</t>
  </si>
  <si>
    <t>2/1000</t>
  </si>
  <si>
    <t>T03I2</t>
  </si>
  <si>
    <t>Existe de un entorno de libre acceso al derecho de incapacidad laboral temporal por contingencias comunes.</t>
  </si>
  <si>
    <t>Establecer el 0 a 100 según datos estadísticos de los sectores de actividad. 
Encontrar un estándar. 
Plantear saltos diferenciados donde los últimos porcentajes son superiores en impacto.</t>
  </si>
  <si>
    <t>Consulta a trabajadores también sobre el % de bajas por contingencias comunes que se asumen</t>
  </si>
  <si>
    <t>90 – 100 %</t>
  </si>
  <si>
    <t>ind78</t>
  </si>
  <si>
    <t>La organización dispone de un reglamento o protocolo interno que contemple medidas de mejora de las condiciones laborales establecidas en el convenio de aplicación</t>
  </si>
  <si>
    <t>D1.2 - Economía
digna en el
municipio</t>
  </si>
  <si>
    <t>Indicador 8.8.2. Nivel de cumplimiento nacional de los derechos laborales (libertad de asociación y negociación colectiva) con arreglo a las fuentes textuales de la OIT y la legislación interna, desglosado por sexo y estatus migratorio</t>
  </si>
  <si>
    <t>T04RC</t>
  </si>
  <si>
    <t>Las condiciones laborales se mejoran por encima de las exigencias legales.</t>
  </si>
  <si>
    <t>Alcanzar el  80% de satisfacción laboral del conjunto de las personas trabajadoras.</t>
  </si>
  <si>
    <t>T04I1</t>
  </si>
  <si>
    <t>Incremento mínimo anual de un 20% de las condiciones laborares por encima de lo establecido en las leyes. (número de condiciones de la tabla superadas, observar comentario)</t>
  </si>
  <si>
    <t>RESPONDER EN EL CUADRO DE ABAJO</t>
  </si>
  <si>
    <t>Relación de condiciones laborales  por encima de la norma</t>
  </si>
  <si>
    <t>ind80</t>
  </si>
  <si>
    <t>Se contemplan medidas que mejoran los permisos establecidos por la ley en temas de conciliación de la vida familiar y laboral?</t>
  </si>
  <si>
    <t>En que medida, dispones de un horario flexible en tu puesto de trabajo</t>
  </si>
  <si>
    <t>En que medida piensas que tu puesto de trabajo te ofrece una conciliación de la vida familiar suficiente</t>
  </si>
  <si>
    <t>C4.2 - Organización
social y justa de la
jornada laboral</t>
  </si>
  <si>
    <t>Meta 5.4. Reconocer y valorar los cuidados y el trabajo doméstico no remunerados mediante servicios públicos, infraestructuras y políticas de protección social, y promoviendo la responsabilidad compartida en el hogar y la familia, según proceda en cada país</t>
  </si>
  <si>
    <t>Indicador 5.4.1. Proporción de tiempo dedicado al trabajo doméstico y asistencial no remunerado, desglosada por sexo, edad y ubicación</t>
  </si>
  <si>
    <t>Meta 8.5. De aquí a 2030, lograr el empleo pleno y productivo y el trabajo decente para todas las mujeres y los hombres, incluidos los jóvenes y las personas con discapacidad, así como la igualdad de remuneración por trabajo de igual valor</t>
  </si>
  <si>
    <t>¿Se contemplean medidas de conciliación laboral y familiar que tengan en cuenta: 
- el trabajo remunerado
- el trabajo de cuidados no remunerado
- el tiempo de vida familiar y social</t>
  </si>
  <si>
    <t>T05RC</t>
  </si>
  <si>
    <t>Existen y se aplican medidas de conciliación laboral y personal que tienen en cuenta: 
- el trabajo remunerado
- el trabajo de cuidados no remunerado
- el tiempo de ocio en la vida familiar y social
La empresa posibilita la mejora de cuidados, tanto individuales como sociales, y de ocio.</t>
  </si>
  <si>
    <t>Incrementar la flexibilidad en el horario laboral en un x% anual hasta alcanzar un mínimo del 15%</t>
  </si>
  <si>
    <t>T05I1</t>
  </si>
  <si>
    <t>Incrementar la flexibilidad en el horario laboral en un mínimo del 3% anual hasta alcanzar un resultado no inferior al 15%   (número de medidas de la tabla superadas, observar comentario)</t>
  </si>
  <si>
    <t>Parametrizar la flexibilidad y desde los parámetros fijar el 0 a 100. 
 ( Establecer un calendario planificado de la exigencia laboral que debe contemplar unos preavisos mínimos de x ante cualquier modificación.)</t>
  </si>
  <si>
    <t>ind205</t>
  </si>
  <si>
    <t>Contabilización de horas extra</t>
  </si>
  <si>
    <t>¿Realizas horas extras retribuidas en tu puesto de trabajo?</t>
  </si>
  <si>
    <t>Indicador 8.5.1. Ingreso medio por hora de las personas empleadas, desglosado por sexo, edad, ocupación y personas con discapacidad</t>
  </si>
  <si>
    <t>La estructura de personal de tu centro de trabajo es suficiente para atender las necesidades habituales de la producción?</t>
  </si>
  <si>
    <t>T06RC</t>
  </si>
  <si>
    <t>La estructura de personal de tu centro de trabajo es suficiente para atender las necesidades habituales de la producción</t>
  </si>
  <si>
    <t>Reducción del número de horas extras realizadas y compensación del 100% de las mismas en horas ordinarias.</t>
  </si>
  <si>
    <t>T06I1</t>
  </si>
  <si>
    <t>Reducción mínimo de un 5%, del total anual de horas extraordinarias hasta su reducción por debajo del 2% del total de horas trabajadas.</t>
  </si>
  <si>
    <t>0-12 horas</t>
  </si>
  <si>
    <t>Incremento de las horas extras compensadas</t>
  </si>
  <si>
    <t>(Desde el año base hacer un ratio horas extras/horas laborales. Desde ahí el 0% es el ratio de partida y el 100% es un 90% menos de horas. Escalones del 5%)
*El número máximo de horas extraordinarias al año a realizar por un 
trabajador será de 80. No se computarán a estos efectos las que hayan 
sido compensadas mediante descanso dentro de los cuatro meses siguientes
 a su realización. Ministerio de trabajo
La jornada laboral anual es de 1828 horas y 33 minutos con jornadas de 8 horas diarias
0 máximo de horas extras medias
100 sin horas extras
los saltos serían decrecientes con la reducción de horas extras.</t>
  </si>
  <si>
    <t>(Desde el año base hacer un ratio de hioras extras/horas compensadas. Desde ahí el 0% es el ratio de partida y el 100% es un 80% horas cvompensadas en escalones del 10%.)
0 no se compensan
100 las compenso todas aunque sean cero
los saltos decrecientes</t>
  </si>
  <si>
    <t>más del 80%</t>
  </si>
  <si>
    <t>número de grupos</t>
  </si>
  <si>
    <t>3 grupos</t>
  </si>
  <si>
    <t>2 grupos</t>
  </si>
  <si>
    <t>1 grupo</t>
  </si>
  <si>
    <t>T01T2</t>
  </si>
  <si>
    <t>resultados de la calculadora de empleabilidad</t>
  </si>
  <si>
    <t>60%-80%</t>
  </si>
  <si>
    <t>80%-90%</t>
  </si>
  <si>
    <t>90%-100%</t>
  </si>
  <si>
    <t>Incremento mínimo de un 20% anual en la alineación entre el propósito de la entidad y el de las personas hasta alcanzar una alineación no inferior al 70% para el 75% de la plantilla</t>
  </si>
  <si>
    <t>% de la plantilla con una alineación de objetivos superior al 70%</t>
  </si>
  <si>
    <t>60 - 75 %</t>
  </si>
  <si>
    <t>40 - 60 %</t>
  </si>
  <si>
    <t>1 - 40%</t>
  </si>
  <si>
    <t>nivel de satisfacción</t>
  </si>
  <si>
    <t>bastante satisfecho</t>
  </si>
  <si>
    <t>moderadamente satisfecho</t>
  </si>
  <si>
    <t>poco satisfecho</t>
  </si>
  <si>
    <t>nada satisfecho</t>
  </si>
  <si>
    <t>Reducción mínima del 10% anual de las bajas laborales por contingencias profesionales solicitadas, en un entorno de libre acceso al derecho, hasta su reducción por debajo de x anuales por persona.</t>
  </si>
  <si>
    <t>porcentaje de bajas por contingencias profesionales que se aceptan</t>
  </si>
  <si>
    <t>https://www.seg-social.es/wps/portal/wss/internet/EstadisticasPresupuestosEstudios/Estadisticas/EST45/EST46/53c10330-585d-48fe-85c6-a1ed1b01dc6c</t>
  </si>
  <si>
    <t>https://www.sdelsol.com/blog/laboral/como-calcular-la-jornada-laboral-anual/</t>
  </si>
  <si>
    <t>3/1000</t>
  </si>
  <si>
    <t>4/1000</t>
  </si>
  <si>
    <t>La incidencia media mensual por cada 1000 trabajadores suele estar en torno al 25en contingencias comunes</t>
  </si>
  <si>
    <t>5/1000</t>
  </si>
  <si>
    <t>&gt; 5/1000</t>
  </si>
  <si>
    <t>¿Qué es una enfermedad profesional?</t>
  </si>
  <si>
    <t>La enfermedad profesional es aquella contraída a causa, o como consecuencia, del trabajo efectuado por cuenta ajena en las actividades especificadas en el Real Decreto 1299/2006 por el que se aprueba el cuadro de enfermedades profesionales, según las disposiciones de aplicación y desarrollo de la Ley General de la Seguridad Social (NIPO 202-07-010-9), y que esté provocada por la acción de los elementos o sustancias que en dicho cuadro se indiquen para cada enfermedad profesional.</t>
  </si>
  <si>
    <t>Existencia de un  un entorno de libre acceso al derecho de incapacidad laboral temporal por contingencias comunes.</t>
  </si>
  <si>
    <t>porcentaje de bajas por contingencias comunes que se "aceptan"</t>
  </si>
  <si>
    <t>https://boe.es/buscar/act.php?id=BOE-A-2006-22169</t>
  </si>
  <si>
    <t>75 - 90 %</t>
  </si>
  <si>
    <t>50 - 75 %</t>
  </si>
  <si>
    <t>1 – 50 %</t>
  </si>
  <si>
    <t>Incremento mínimo anual de un 20% de las condiciones laborares por encima de lo establecido en las leyes.</t>
  </si>
  <si>
    <t>Condiciones laborales superadas</t>
  </si>
  <si>
    <t>Formación</t>
  </si>
  <si>
    <t>SI</t>
  </si>
  <si>
    <t>Cobertura médica complementaria</t>
  </si>
  <si>
    <t>Apoyo financiero</t>
  </si>
  <si>
    <t>Estabilidad horaria</t>
  </si>
  <si>
    <t>Conciliación familiar</t>
  </si>
  <si>
    <t>Incrementar la flexibilidad en el horario laboral en un mínimo del 3% anual hasta alcanzar un resultado no inferior al 15%</t>
  </si>
  <si>
    <t>Vías de flexibilidad utilizadas</t>
  </si>
  <si>
    <t>Trabajo por objetivos</t>
  </si>
  <si>
    <t>Jornada continua</t>
  </si>
  <si>
    <t>Horarios flexibles</t>
  </si>
  <si>
    <t>Teletrabajo</t>
  </si>
  <si>
    <t>Reducción mínimo de un 5%, del total  anual de horas extraordinarias 
hasta su reducción por debajo del 2% del total de horas trabajadas.</t>
  </si>
  <si>
    <t>horas extras al año</t>
  </si>
  <si>
    <t>80 horas por trabajador y año es el máximo legal https://www.mites.gob.es/es/Guia/texto/guia_6/contenidos/guia_6_14_3.htm</t>
  </si>
  <si>
    <t>de 13 a 48 horas</t>
  </si>
  <si>
    <t>de 49 a 68 horas</t>
  </si>
  <si>
    <t>de 69 a 80 horas</t>
  </si>
  <si>
    <t>80 Horas</t>
  </si>
  <si>
    <t>T06I2</t>
  </si>
  <si>
    <t>Incremento de las horas extras compensadas de mutuo acuerdo</t>
  </si>
  <si>
    <t>horas compensadas %</t>
  </si>
  <si>
    <t>de 70 a 80 %</t>
  </si>
  <si>
    <t>ojo si se comopensan dejan de ser horas extra</t>
  </si>
  <si>
    <t>de 50 a 70 %</t>
  </si>
  <si>
    <t>de 0 a 50%</t>
  </si>
  <si>
    <t>Igual a 0 %</t>
  </si>
  <si>
    <t>INDICADORES MATRIZ</t>
  </si>
  <si>
    <t>Ind103</t>
  </si>
  <si>
    <t>Compromiso social y cooperación</t>
  </si>
  <si>
    <t>La organización coopera con otras que proporcionan los mismos productos o servicios</t>
  </si>
  <si>
    <t>selección múltiple</t>
  </si>
  <si>
    <t>B2.1- Relación equilibrada de los servicios y las
finanzas de todos los ayuntamientos</t>
  </si>
  <si>
    <t>B2.2- Cooperación
intercomunitaria
de servicios y
finanzas, en la
comarca,
mancomunidad,
region, etc.</t>
  </si>
  <si>
    <t>D4.1.2 Creación de
una cultura de
cooperación</t>
  </si>
  <si>
    <t>E3.1 - Cooperación
con otros
organismos públicos
con
responsabilidades
medioambientales</t>
  </si>
  <si>
    <t>E3.2 - Cooperación
ecológica con
organizaciones de la
sociedad civil</t>
  </si>
  <si>
    <t>E4.1 -
Corresponsabilidad
política para la
igualdad social</t>
  </si>
  <si>
    <t xml:space="preserve"> ¿Crees que cooperar con los demás es más beneficiosos para todos que competir?</t>
  </si>
  <si>
    <t>Meta 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</si>
  <si>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C001RC</t>
  </si>
  <si>
    <t>¿Existe tu centro de trabajo un protocolo de funcionamiento que establezca la cooperación como vía prioritaria de relación frente una competitiva?</t>
  </si>
  <si>
    <t>El modelo de gestión de la empresa prioriza la colaboración y el bien común frente a la competencia</t>
  </si>
  <si>
    <t>Tienes un x% de facturación vinculada a acuerdos de colaboración con terceros</t>
  </si>
  <si>
    <t>Del total de facturación vinculada a acuerdos con terceros un y% corresponde a miembros de redes organizadas en las que participa</t>
  </si>
  <si>
    <t>CO01I1</t>
  </si>
  <si>
    <t>Incremento mínimo anual de un 3% de facturación vinculada a acuerdos de colaboración con terceros hasta alcanzar un total no inferior al 20%</t>
  </si>
  <si>
    <t>20 % o más</t>
  </si>
  <si>
    <t>CO01I2</t>
  </si>
  <si>
    <t>Incremento de un 10% anual del total de facturación vinculada a acuerdos con terceros siendo estos miembros de redes organizadas en las que participa hasta alcanzar un total no inferior al 80% de la facturación vinculada existente</t>
  </si>
  <si>
    <t>Se calcula el porcentaje de facturación anual realizada en base a acuerdos de cooperación con terceros y con ese dato calculamos la posición en la tabla</t>
  </si>
  <si>
    <t>Se calcula el porcentaje de facturación anual vinculada a acuerdos
 con terceros siendo estos miembros de redes organizadas en las que 
participa y con ese datos calculamos la posición en la tabla</t>
  </si>
  <si>
    <t>80 % o más</t>
  </si>
  <si>
    <t>ind42</t>
  </si>
  <si>
    <t>% de compras a proveedores del mercado social y/o REAS</t>
  </si>
  <si>
    <t>porcentaje</t>
  </si>
  <si>
    <t>decimal</t>
  </si>
  <si>
    <t>A2.1 Beneficios para la población</t>
  </si>
  <si>
    <t>A2.3 Qué afinidad tienen los suministradores de bienes y servicios con la EBC?</t>
  </si>
  <si>
    <t>C2.2 - Servicios
orientados al Bien
Común</t>
  </si>
  <si>
    <t>D2.2 - Economía
solidaria en el
municipio</t>
  </si>
  <si>
    <t>D4.2 - Economía
social en el
municipio</t>
  </si>
  <si>
    <t>CO02RC</t>
  </si>
  <si>
    <t xml:space="preserve">¿En que medida se incorporan criterios sociales y ambientales  en la política de compras (en la selección de proveedores y de los bienes y servicios) ? </t>
  </si>
  <si>
    <t>Se incorporan valores sociales y ambientales en la gestión económica de la entidad</t>
  </si>
  <si>
    <t>% de facturación de proveedores que aportan valores sociales y ambientales</t>
  </si>
  <si>
    <t>CO02I1</t>
  </si>
  <si>
    <t>Incremento mínimo del 3% anual de facturación de proveedores que aportan valores sociales y ambientales hasta alcanzar un total no inferior al 70%.</t>
  </si>
  <si>
    <t>70 % o más</t>
  </si>
  <si>
    <t>CO02I2</t>
  </si>
  <si>
    <t>Incremento mínimo de una colaboración anual con entidades sociales en la consecución de impacto social y/o ambiental por medio de: activismo empresarial, voluntariado corporativo, integración socio laboral de colectivos de exclusión,…</t>
  </si>
  <si>
    <t>Delimitar las condiciones que hace que un proveedor aporte valor social y ambiental (quizá esta misma matriz o la validación también con otros métodos - Balance social, matriz del bien común, etc)
A partir de ahí el mismo esquema de antes, se calcula el porcentaje de facturación anual de proveedores que aportan valores sociales y ambientales y con ese dato calculamos la posición en la tabla.</t>
  </si>
  <si>
    <t>Se certifica la existencia o no de este tipo de colaboraciones y, en base a ello, calculamos la posición en la tabla.</t>
  </si>
  <si>
    <t>4 o más</t>
  </si>
  <si>
    <t>ind71</t>
  </si>
  <si>
    <t>La entidad es socia o clienta de entidades de finanzas éticas y solidarias?</t>
  </si>
  <si>
    <t>B1.1 - Relación integral con los socios financieros.</t>
  </si>
  <si>
    <t>Aspecto B1.3
¿Participa el
Ayuntamiento
como entidad
promotora en
alguna propuesta
de banca ética?</t>
  </si>
  <si>
    <t>B3.1.1 - Política
financiera sostenible</t>
  </si>
  <si>
    <t>B3.1.2 - Política de
inversión sostenible</t>
  </si>
  <si>
    <t>B4.1.1 - Política
fiscal socialmente
justa</t>
  </si>
  <si>
    <t>B4.1.2 - Política
fiscal socialmente
justa</t>
  </si>
  <si>
    <t>¿Pongo mi dinero en bancos con fines sociales, banca ética o cajas de ahorro?</t>
  </si>
  <si>
    <t>Si tengo acciones de la entidad financiera, ¿la información que nos facilita es totalmente clara y transparente y además facilita la participación democrática en la organización de los diferentes grupos de interés ?</t>
  </si>
  <si>
    <t>En las entidades financieras que trabajo, ¿Se realizan inversiones destinadas a mejorar los impactos ambientales y sociales de la actividad e invertirán en proyectos externos que aportan valor en la misma línea?</t>
  </si>
  <si>
    <t>¿ Invierto mis ganancias / beneficios en fines sociales?</t>
  </si>
  <si>
    <t>Aspecto B5.2 ¿Qué análisis  realiza del trato que la entidad
bancaria realiza
hacia la  ciudadanía con problemas financieros (situaciones de
desahucios, pobreza energética,  etc.)?</t>
  </si>
  <si>
    <t>Meta 15.a. Movilizar y aumentar significativamente los recursos financieros procedentes de todas las fuentes para conservar y utilizar de forma sostenible la biodiversidad y los ecosistemas</t>
  </si>
  <si>
    <t>Indicador 15.a.1. a) Asistencia oficial para el desarrollo destinada concretamente a la conservación y el uso sostenible de la biodiversidad y b) ingresos generados y financiación movilizada mediante instrumentos económicos pertinentes para la biodiversidad</t>
  </si>
  <si>
    <t>Meta 16.4. De aquí a 2030, reducir significativamente las corrientes financieras y de armas ilícitas, fortalecer la recuperación y devolución de los activos robados y luchar contra todas las formas de delincuencia organizada</t>
  </si>
  <si>
    <t>CO03RC</t>
  </si>
  <si>
    <t>¿En que medida  se incorporan criterios sociales y ambientales en la gestión financiera de tu entidad  y utiliza los productos financieros éticos y solidarios?</t>
  </si>
  <si>
    <t>La aplicación de los fondos de la entidad y el origen de los mismos aportan valor social y ambiental al ecosistema</t>
  </si>
  <si>
    <t>Un X% de los movimientos financieros de la entidad se realizan con la mediación de entidades de finanzas éticas.</t>
  </si>
  <si>
    <t>CO03I1</t>
  </si>
  <si>
    <t>Incremento anual de un mínimo del 5% de los movimientos financieros de la entidad que se realizan con la medicación de entidades de finanzas éticas hasta alcanzar un total no inferior al 30%</t>
  </si>
  <si>
    <t>30 % o más</t>
  </si>
  <si>
    <t>Identificar las entidad de finanzas éticas con nombres y apellidos, si alguna no está se solicita su inclusión. Medimos los movimientos financieros de la entidad que se realizan en entidades de finanzas éticas, y el total global de esos movimientos en todo tipo de entidades, se obtiene el porcentaje y con ese dato calculamos la posición en la tabla.</t>
  </si>
  <si>
    <t>ind74</t>
  </si>
  <si>
    <t>A raíz de vuestra actividad, ¿generáis algún tipo de bien, servicio o material (recetas, técnicas y/o materiales de trabajo, semillas, etc...) que pongáis a libre disposición del común y/o generáis bienes creativos o conocimiento bajo licencias libres como Creative Commons?</t>
  </si>
  <si>
    <t>CO04RC</t>
  </si>
  <si>
    <t>Compartir el conocimiento para maximizar el impacto</t>
  </si>
  <si>
    <t>Existe un procedimiento claro para acceder libremente al conocimiento creado por la entidad.</t>
  </si>
  <si>
    <t>CO04I1</t>
  </si>
  <si>
    <t>Se pone a disposición de terceros el conocimiento propio, que pueda mejorar el  impacto social y ambiental de estos mediante firmas de acuerdos de colaboración que impliquen la transferencia efectiva de conocimiento, de al menos una innovación anual en cualquiera de las dos posibles direcciones.</t>
  </si>
  <si>
    <t>Se certifica la puesta a disposición de terceros del conocimiento propio y con ese dato calculamos la posición en la tabla.
El concepto es la transmisión y no el contenido de la misma,</t>
  </si>
  <si>
    <t>Ind75</t>
  </si>
  <si>
    <t>Indicar cuál es vuestro compromiso con el Software Libre:</t>
  </si>
  <si>
    <t>CO05RC</t>
  </si>
  <si>
    <t>¿Las herramientas de software que utiliza el centro de trabajo permite a las personas usuarias emplear software libre ( software de acceso libre y gratuito) ?</t>
  </si>
  <si>
    <t>Se reduce la exclusión al conocimiento por barreras digitales.</t>
  </si>
  <si>
    <t>Las herramientas básicas de gestión informática serán prioritariamente de software libre.</t>
  </si>
  <si>
    <t>Colaboras activamente en el desarrollo de herramientas de sofware libre</t>
  </si>
  <si>
    <t>CO05I1</t>
  </si>
  <si>
    <t>Facilitar el acceso libre a las herramientas básicas de gestión a los grupos de interés significativos en un porcentaje anual mínimo del 20% hasta disponer del 100%</t>
  </si>
  <si>
    <t>30% y más</t>
  </si>
  <si>
    <t>Se realiza un listado de las herramientas básicas de gestión y se contabiliza aquellas cuyo coste de acceso y de necesidades de formación para su usabilidad es nulo para los grupos de interés. Calculamos el porcentaje que este valor supone sobre el conjunto global de herramientas básicas de gestión y con este datos calculamos la posición en la tabla</t>
  </si>
  <si>
    <t xml:space="preserve">porcentaje de facturación </t>
  </si>
  <si>
    <t>15 -20 %</t>
  </si>
  <si>
    <t>10 - 15 %</t>
  </si>
  <si>
    <t>1 -10 %</t>
  </si>
  <si>
    <t>Incremento de un 10% anual del total de facturación vinculada a acuerdos
 con terceros siendo estos miembros de redes organizadas en las que 
participa hasta alcanzar un total no inferior al 80% de la facturación 
vinculada existente</t>
  </si>
  <si>
    <t>70 - 80%</t>
  </si>
  <si>
    <t>50 -70 %</t>
  </si>
  <si>
    <t>1 - 50%</t>
  </si>
  <si>
    <t>Incremento mínimo del 3% anual de facturación de proveedores que aportan
 valores sociales y ambientales hasta alcanzar un total no inferior al 
70%.</t>
  </si>
  <si>
    <t>61 - 69 %</t>
  </si>
  <si>
    <t>43 - 60 %</t>
  </si>
  <si>
    <t>1 - 42%</t>
  </si>
  <si>
    <t>Incremento mínimo de una colaboración anual con entidades sociales en la
 consecución de impacto social y/o ambiental por medio de: activismo 
empresarial, voluntariado corporativo, integración socio laboral de 
colectivos de exclusión,…</t>
  </si>
  <si>
    <t>número de colaboraciones</t>
  </si>
  <si>
    <t>3 colaboraciones</t>
  </si>
  <si>
    <t>2 colaboraciones</t>
  </si>
  <si>
    <t>1 colaboración</t>
  </si>
  <si>
    <t>no hay colaboración</t>
  </si>
  <si>
    <t>Incremento anual de un mínimo del 5% de los movimientos financieros de 
la entidad que se realizan con la medicación de entidades de finanzas 
éticas hasta alcanzar un total no inferior al 30%</t>
  </si>
  <si>
    <t>porcentaje de movimientos en banca ética</t>
  </si>
  <si>
    <t>25 -30 %</t>
  </si>
  <si>
    <t>20 - 25 %</t>
  </si>
  <si>
    <t>1 - 20%</t>
  </si>
  <si>
    <t>Se pone a disposición de terceros el conocimiento propio, que pueda 
mejorar el  impacto social y ambiental de estos mediante firmas de 
acuerdos de colaboración que impliquen la transferencia efectiva de 
conocimiento, de al menos una innovación anual en cualquiera de las dos 
posibles direcciones.</t>
  </si>
  <si>
    <t>número de transferencias efectivas</t>
  </si>
  <si>
    <t>3 transferencias</t>
  </si>
  <si>
    <t>2 transferencias</t>
  </si>
  <si>
    <t>1 ransferencia</t>
  </si>
  <si>
    <t>no hay transferencia</t>
  </si>
  <si>
    <t>Facilitar el acceso libre a las herramientas básicas de gestión a los 
grupos de interés significativos en un porcentaje anual mínimo del 20% hasta disponer del 100%</t>
  </si>
  <si>
    <t>porcentaje de grupos de interés significativos con libre acceso</t>
  </si>
  <si>
    <t>25 - 30%</t>
  </si>
  <si>
    <t>20 - 25%</t>
  </si>
  <si>
    <t>1 -20%</t>
  </si>
  <si>
    <t>ind152</t>
  </si>
  <si>
    <t>Democracia interna y participación</t>
  </si>
  <si>
    <t xml:space="preserve">Indicador de selecció múltiple sobre la informació pública disponible: Dades crítiques fonamentals / Informació econòmica i financera / Pla de comunicació /Pla estratègic / Normes i procediments interns / Codi ètic i estatuts / Altres (especificar). </t>
  </si>
  <si>
    <t>selecció múltiple</t>
  </si>
  <si>
    <t>opció seleccionada</t>
  </si>
  <si>
    <t>¿Crees que hay suficiente claridad y transparencia en la información que transmite el equipo de gobierno en tu entorno laboral?</t>
  </si>
  <si>
    <t>A5.1 -
Transparencia de
proveedores</t>
  </si>
  <si>
    <t>A5.2 - Participación democrática con los ciudadanos y
ciudadanas</t>
  </si>
  <si>
    <t>B5.1 - Transparencia
de cuentas y
participación</t>
  </si>
  <si>
    <t>C5.1 - Transparencia
de información y
comunicación</t>
  </si>
  <si>
    <t>D5.1.1 -
Transparencia</t>
  </si>
  <si>
    <t>D5.1.2 -
Participación
democrática</t>
  </si>
  <si>
    <t>D5.2 - Información y
participación de los
agentes económicos
locales en el
desarrollo del
municipio.</t>
  </si>
  <si>
    <t>E5.1 - Promoción de
la participación en
todos los niveles
políticos</t>
  </si>
  <si>
    <t>E5.2 - Promoción de
estructuras y
procesos sociales
participativos</t>
  </si>
  <si>
    <t>¿Procuro tomar las decisiones de forma democrática o por consenso?, ¿Hago accesible la información de la que dispongo a todos los que quieren conocerla?</t>
  </si>
  <si>
    <t>¿ Tengo establecido una forma de mantener una comunicación transparente con los demás de forma que estén lo mejor posible informados?</t>
  </si>
  <si>
    <t>Meta 16.6. Crear a todos los niveles instituciones eficaces y transparentes que rindan cuentas</t>
  </si>
  <si>
    <t>Meta 16.10. Garantizar el acceso público a la información y proteger las libertades fundamentales, de conformidad con las leyes nacionales y los acuerdos internacionales</t>
  </si>
  <si>
    <t>DI01RC</t>
  </si>
  <si>
    <t>La información relacionada con la actividad de la entidad, no sujeta a protección por ley, está disponible en un formato comprensible y de fácil acceso.</t>
  </si>
  <si>
    <t>La información se aporta en modo de lectura fácil. *</t>
  </si>
  <si>
    <t>DI01I1</t>
  </si>
  <si>
    <t xml:space="preserve">Incremento del acceso sencillo a la información relacionada con la actividad y los grupos de interés en un 20% mínimo anual del total de la información empresarial. </t>
  </si>
  <si>
    <t>DI01I2</t>
  </si>
  <si>
    <t>Incrementar en un mínimo del 20% anual la capacidad de interlocución de los grupos de interés con la entidad, en relación a la información disponible, hasta alcanzar la absoluta capacidad.</t>
  </si>
  <si>
    <t>Lo primero será fijar un listado de informaciones que se considera debe finalmente ser accesible. 
Sobre ese listado ponderamos dos informaciones:
- el porcentaje de ellos que ya son de libre acceso
- el porcentaje de ellos que están en lectura fácil
El cero a cien es claro con el listado como 100. La ponderación entre las dos fuentes sería de un 80 y 20.
Los escalones serán de valor decreciente desde un 40 para el primero hasta un 10 para el último.</t>
  </si>
  <si>
    <t>La medición de la capacidad de interlocución está directamente relacionada con la existencia de herramientas que lo faciliten y la atención real a la información trasladada.
El 0 a 100 nos llegará desde la creación de una serie de escalones que nos permitan diferenciar los estadios en los que nos estamos moviendo.
La ponderación entre escalones se fijará con un valor decreciente desde un 30 en el primero y un 10 para el último.</t>
  </si>
  <si>
    <t>C5.2 - Toma de
decisiones
democrática</t>
  </si>
  <si>
    <t>DI02RC</t>
  </si>
  <si>
    <t>Existe una estructura de garantía para la participación de todas las personas.</t>
  </si>
  <si>
    <t>Las personas de los grupos de interés participan activamente en la estructura de la entidad.</t>
  </si>
  <si>
    <t>Las personas son convocadas desde las estructuras participativas de la entidad con una periodicidad trimestral mínima.</t>
  </si>
  <si>
    <t>Existe un mecanismo de activación de los procesos participativos por cualquier parte implicada.</t>
  </si>
  <si>
    <t>DI02I1</t>
  </si>
  <si>
    <t>Creación de estructuras participativas que posibiliten en un plazo máximo de 10 años la capilaridad de esta en los diferentes ámbitos de acción de la entidad.</t>
  </si>
  <si>
    <t>Establecemos una relación de las estructuras participativas de acceso de las personas de los diferentes grupos de interés y la capacidad ordenadas en función de la capacidad de afección que tienen sobre las decisiones de las entidades.
El 0 -100 se alcanza con un valor decreciente de un 30 al primero y un 20 al último.</t>
  </si>
  <si>
    <t>acceso a los siguientes documentos</t>
  </si>
  <si>
    <t>Cuentas anuales y memoria</t>
  </si>
  <si>
    <t>Plan estratégico</t>
  </si>
  <si>
    <t>Informes no financieros</t>
  </si>
  <si>
    <t>Plan de Responsabilidad social</t>
  </si>
  <si>
    <t>Plan de igualdad</t>
  </si>
  <si>
    <t>Vías de comunicación abiertas a los grupos de interés</t>
  </si>
  <si>
    <t>Comunicación on-line</t>
  </si>
  <si>
    <t>Servicio de atención directa a la interlocución con seguridad de respuesta</t>
  </si>
  <si>
    <t>Existencia de un responsable, completamente accesible, de atención a los grupos de interés.</t>
  </si>
  <si>
    <t>Participación de los grupos de interés en órganos de gobierno</t>
  </si>
  <si>
    <t xml:space="preserve">Espacios de participación existentes </t>
  </si>
  <si>
    <t>Participación en órganos de trabajo</t>
  </si>
  <si>
    <t>Participación en órganos consultivos</t>
  </si>
  <si>
    <t>Participación en órganos vinculantes</t>
  </si>
  <si>
    <t>Participación en órganos de dirección</t>
  </si>
  <si>
    <t>ind10</t>
  </si>
  <si>
    <t>Democracia y equidad</t>
  </si>
  <si>
    <t>Indicador de % de personas que han participado en la elaboración del plan de gestión y del presupuesto anual desagregado por sexo</t>
  </si>
  <si>
    <t>decimal género</t>
  </si>
  <si>
    <t>Meta 5.5. Asegurar la participación plena y efectiva de las mujeres y la igualdad de oportunidades de liderazgo a todos los niveles decisorios en la vida política, económica y pública</t>
  </si>
  <si>
    <t>DE01RC</t>
  </si>
  <si>
    <t>Indicador de % de personas que han participado en la elaboración del plan de gestión y del presupuesto anual. 
Mapa de diversidad del colectivo.</t>
  </si>
  <si>
    <t>La diversidad esta presente en la elaboración de los documentos que ordenan el desarrollo de la entidad</t>
  </si>
  <si>
    <t>Existe un mapa de diversidad del colectivo</t>
  </si>
  <si>
    <t>Un colectivo representativo del mapa de diversidad participa en la elaboración de los presupuestos y el plan de gestión</t>
  </si>
  <si>
    <t>DE01I1</t>
  </si>
  <si>
    <t>Incremento anual mínimo del 10% de la diversidad, en relación al mapa particular de la entidad, que se incorpora en el año a la elaboración de presupuestos y plan de gestión hasta ocupar la tasa equivalente a su representación general.</t>
  </si>
  <si>
    <t>75-100</t>
  </si>
  <si>
    <t>Tras la confección del mapa de diversidad de la entidad se establece una relación 0 100 en función de la incorporación de las diferentes diversidades que participan en la elaboración de los documentos estratégicos de la entidad.
La escala funciona en relación inversa a el número de esa diversidad sobre el total. De esta forma las minorias están primadas en la valoración.</t>
  </si>
  <si>
    <t>ind12</t>
  </si>
  <si>
    <t>% de persona que han participado en la aprobación del plan de gestión y del presupuesto anual desagregado por género</t>
  </si>
  <si>
    <t>DE02RC</t>
  </si>
  <si>
    <t>% de persona que han participado en la aprobación del plan de gestión y del presupuesto anual.
Mapa de diversidad del colectivo.</t>
  </si>
  <si>
    <t>La diversidad esta presente en la toma de decisiones y el seguimiento en la entidad.</t>
  </si>
  <si>
    <t>Un colectivo representativo del mapa de diversidad participa en la aprobación y seguimiento de los presupuestos y el plan de gestión</t>
  </si>
  <si>
    <t>DE02I1</t>
  </si>
  <si>
    <t>Incremento anual mínimo del 10% de la diversidad, en relación al mapa particular de la entidad de la entidad, que se incorpora en la aprobación y seguimiento de los presupuestos y el plan de gestión hasta ocupar la tasa equivalente a su representación general.</t>
  </si>
  <si>
    <t>Tras la confección del mapa de diversidad de la entidad se establece una relación 0 100 en función de la incorporación de las diferentes diversidades que participan en la aprobación y seguimiento de los presupuestos así como la aprobación del plan de gestión.
La escala funciona en relación inversa a el número de esa diversidad sobre el total. De esta forma las minorias están primadas en la valoración.</t>
  </si>
  <si>
    <t>ind21</t>
  </si>
  <si>
    <t>% de cargos de responsabilidad sobre el total de personas trabajadoras de la organización</t>
  </si>
  <si>
    <t>DE03RC</t>
  </si>
  <si>
    <t>% de cargos de responsabilidad sobre el total de personas trabajadoras de la organización.
Mapa de diversidad del colectivo.</t>
  </si>
  <si>
    <t>La diversidad esta presente en los órganos de gobierno de la entidad.</t>
  </si>
  <si>
    <t>Un colectivo representativo del mapa de diversidad participa en los órganos de gobierno de la entidad</t>
  </si>
  <si>
    <t>DE03I1</t>
  </si>
  <si>
    <t>Incremento anual mínimo del 10% de la diversidad, al mapa particular de la entidad de la entidad, que se incorpora a los órganos de gestión de la entidad, hasta ocupar la tasa equivalente a su representación general.</t>
  </si>
  <si>
    <t>Tras la confección del mapa de diversidad de la entidad se establece una relación 0 100 en función de la incorporación de las diferentes diversidades que participan en los órganos de gestión de la entidad. La escala funciona en relación inversa a el número de esa diversidad sobre el total. De esta forma las minorias están primadas en la valoración.</t>
  </si>
  <si>
    <t>ind24</t>
  </si>
  <si>
    <t>% de cargos societarios/políticos sobre el total de personas trabajadoras de la organización</t>
  </si>
  <si>
    <t>DE04RC</t>
  </si>
  <si>
    <t>% de cargos societarios/políticos sobre el total de personas trabajadoras de la organización.
Mapa de diversidad del colectivo</t>
  </si>
  <si>
    <t>Se le aporta representatividad a los grupos de interés en los órganos de gobierno.</t>
  </si>
  <si>
    <t>X% de personas de los diferentes grupos de interés representados en los órganos de gobierno</t>
  </si>
  <si>
    <t>DE04I1</t>
  </si>
  <si>
    <t>Incremento anual mínimo del 15% de grupos de interés representados en los órganos de gobierno hasta representar un mínimo del 25 del total de cada órgano.</t>
  </si>
  <si>
    <t>25 -100</t>
  </si>
  <si>
    <t>Identificados todos los grupos de interés significativos de una entidad, se plantea que la mayor parte de ellos tengan participación en órgano de gobierno consiguiendo además que el conjunto de ellos representen al menos el 25% en cada órgano.
El 0-100 se construye sobre la participación ponderada por el número de grupos de interés. La escala es inversa en su ponderación sobre el 100 desde un 50 hasta un 10 representando el 100 alcanzar el 25% del total de cada órgano.</t>
  </si>
  <si>
    <t>ind26</t>
  </si>
  <si>
    <t>Índice de Banda Salarial desagregado por sexo</t>
  </si>
  <si>
    <t>ratio</t>
  </si>
  <si>
    <t>DE05RC</t>
  </si>
  <si>
    <t>Índice de Banda Salarial.
Mapa de diversidad del colectivo</t>
  </si>
  <si>
    <t>Reconocimiento del aporte de valor de cada persona en la retribución salarial relativa.</t>
  </si>
  <si>
    <t>La diferencia entre el salario más alto y el más bajo es inferior al 1/5</t>
  </si>
  <si>
    <t>DE05I1</t>
  </si>
  <si>
    <t>Reducción de un 15% de la relación entre el salario más alto y el más bajo hasta llegar a un mínimo de  1/5</t>
  </si>
  <si>
    <t>1/5 – 1/3</t>
  </si>
  <si>
    <t>DE05I2</t>
  </si>
  <si>
    <t>Incremento anual de un 2% del reparto del beneficio bruto destinado al conjunto de la plantilla  hasta un mínimo del 10%</t>
  </si>
  <si>
    <t>El 0-100 está planteado el 100 en el 1/3 y el 0 en un 1/20 se deben establecer los escalones hasta el 100 que, siendo operativos, expliquen mejor la evolución. La ponderación entre escalones será nuevamente inversa.</t>
  </si>
  <si>
    <t>El 0 - 100 se establece entre el 0 y 10% de distribución de los beneficios ponderados de una forma lineal</t>
  </si>
  <si>
    <t>10 y más</t>
  </si>
  <si>
    <t>ind261</t>
  </si>
  <si>
    <t>Equidad y democracia</t>
  </si>
  <si>
    <t>¿La entidad dispone de un plan de igualdad vigente y de los recursos para realizar el correspondiente seguimiento y evaluación?</t>
  </si>
  <si>
    <t>En que medida crees que existe igualdad de trato entre hombre y mujeres en tu entorno de trabajo</t>
  </si>
  <si>
    <t>C1.4 - Igualdad de
género</t>
  </si>
  <si>
    <t>¿Considero que se deben de repartir tareas de forma equitativa en el entorno laboral o de estudio, así como en la familia?; La renta se debe repartir de forma equilibrada, con un máximo y un mínimo entre el que más cobra y el que menos y sin discriminar por sexo, raza o edad?</t>
  </si>
  <si>
    <t>Indicador 5.1.1. Determinar si existen o no marcos jurídicos para promover, hacer cumplir y supervisar la igualdad y la no discriminación por motivos de sexo</t>
  </si>
  <si>
    <t>DE06RC</t>
  </si>
  <si>
    <t>La justicia y equidad de género y resto de diversidades en todos los ámbitos de la entidad</t>
  </si>
  <si>
    <t>La remuneración de hombres y mujeres es igual para idénticos puestos de trabajo</t>
  </si>
  <si>
    <t>El acceso a los espacios de promoción, formación, participación y decisión tiene una paridad relativa entre hombres y mujeres.</t>
  </si>
  <si>
    <t>DE06I1</t>
  </si>
  <si>
    <t xml:space="preserve">Reducción mínima anual de un 50% de la desigual remuneración en un mismo puesto para cualquier diversidad existente en la entidad. </t>
  </si>
  <si>
    <t>Establecemos una tabla de diferencias salariales en un mismo puesto donde el 0  se represente por la máxima desigualdad asumible como inicio de proceso y el 100 la desaparición de la desigualdad que tendrá igual ponderación en todos los pasos.</t>
  </si>
  <si>
    <t>ind262</t>
  </si>
  <si>
    <t>¿La entidad dispone de un protocolo para la prevención y abordaje del acoso sexual, por razón de sexo, de identidad de género o de preferencia sexual?</t>
  </si>
  <si>
    <t>Meta 16.1. Reducir significativamente todas las formas de violencia y las correspondientes tasas de mortalidad en todo el mundo</t>
  </si>
  <si>
    <t xml:space="preserve">  Indicador 16.1.3. Proporción de la población que ha sufrido a) violencia física, b) violencia psicológica y c) violencia sexual en los últimos 12meses  </t>
  </si>
  <si>
    <t>DE07RC</t>
  </si>
  <si>
    <t>La entidad es un espacio seguro para todas las personas</t>
  </si>
  <si>
    <t>No existe violencia sobre ninguna persona</t>
  </si>
  <si>
    <t>DE07I1</t>
  </si>
  <si>
    <t>Eliminación de cualquier riesgo o situación de violencia en el mismo año en el que se detecta la esta realidad.</t>
  </si>
  <si>
    <t>Si nos situamos en la tolerancia cero significa que esta vez solo existe el cero y el 100. 
Cualquier situación de violencia identificada anula valor 100 que se tendría ante la inexistencia de violencia.
La existencia de discriminación es un coste social por lo que la evolución es una reducción de coste.</t>
  </si>
  <si>
    <t>ind27</t>
  </si>
  <si>
    <t>Índice de Banda Salarial</t>
  </si>
  <si>
    <t>ind58</t>
  </si>
  <si>
    <t>Los salarios y las demás remuneraciones ¿son públicos para las personas trabajadoras?</t>
  </si>
  <si>
    <t>crear la escala ponderada de grupos de interés y peso en los órganos de gobierno</t>
  </si>
  <si>
    <t>crear la escala de diferencias salariales para un mismo puesto de trabajo</t>
  </si>
  <si>
    <t>ind89</t>
  </si>
  <si>
    <t>Indicador del numero de personas que ocupan cargos societarios/políticos en la organización</t>
  </si>
  <si>
    <t>personas</t>
  </si>
  <si>
    <t>entero</t>
  </si>
  <si>
    <t>lista de información de la empresa que se considera necesaria tener disponible a los grupos de interés</t>
  </si>
  <si>
    <t>porcentaje de participación de la diversidad en relación a la representación general</t>
  </si>
  <si>
    <t>El porcentaje se calcula en función de la coincidencia entre la estructura de la diversidad de la empresa y la que está en el grupo de referencia del indicador. 
Para ello necesitamos una regla que imposibilite la diversidad por los bajos porcentajes en el conjunto de la plantilla. Cuando el porcentaje pasa del 50% del peso proporcional de una persona en la plantilla se redondeará al alza incorporando la persona en el 100% del mapa de diversidad.</t>
  </si>
  <si>
    <t>Ind97</t>
  </si>
  <si>
    <t>Brecha salarial entre hombres y mujeres</t>
  </si>
  <si>
    <t>C4.1 - Reparto justo
del trabajo</t>
  </si>
  <si>
    <t>Meta 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</si>
  <si>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Ind98</t>
  </si>
  <si>
    <t>¿La entidad utiliza un lenguaje no sexista e inclusivo?</t>
  </si>
  <si>
    <t>Meta 5.1. Poner fin a todas las formas de discriminación contra todas las mujeres y las niñas en todo el mundo</t>
  </si>
  <si>
    <t>50-75</t>
  </si>
  <si>
    <t>Ind272</t>
  </si>
  <si>
    <t>Brecha salarial entre hombres y otras identidades</t>
  </si>
  <si>
    <t>25-50</t>
  </si>
  <si>
    <t>ind259</t>
  </si>
  <si>
    <t>Indicador del numero total de personas trabajadoras que han participado en la aprobación del plan de gestión y del presupuesto anual</t>
  </si>
  <si>
    <t>1-25</t>
  </si>
  <si>
    <t>ind260</t>
  </si>
  <si>
    <t>Indicador del numero total de personas socias trabajadoras que han participado en la aprobación del plan de gestión y del presupuesto anual</t>
  </si>
  <si>
    <t>ind273</t>
  </si>
  <si>
    <t>Indicador de % de personas trabajadoras que han participado en la aprobación del plan de gestión y del presupuesto anual</t>
  </si>
  <si>
    <t>ind274</t>
  </si>
  <si>
    <t>Indicador de % de personas socias trabajadoras que han participado en la aprobación del plan de gestión y del presupuesto anual</t>
  </si>
  <si>
    <t>ind1b</t>
  </si>
  <si>
    <t>Impacto y retorno social</t>
  </si>
  <si>
    <t>Nombre total de persones del projecte disgregat per sexe</t>
  </si>
  <si>
    <t xml:space="preserve"> persones</t>
  </si>
  <si>
    <t>entero género</t>
  </si>
  <si>
    <t>porcentaje de los grupos de interés</t>
  </si>
  <si>
    <t>Este porcentaje se calcula sobre una poderación del 60% sobre el porcentaje de participación de los grupos de interés en los órganos de gestión y un 40% por el número de diferentes grupos de interés que componen esa integración, siendo el 0 la inexistencia de grupos de interés y 5 el 100 ascendiendo por los escalones unidad a unidad.</t>
  </si>
  <si>
    <t>15-25</t>
  </si>
  <si>
    <t>10-15</t>
  </si>
  <si>
    <t>5-10</t>
  </si>
  <si>
    <t>1-5</t>
  </si>
  <si>
    <t>relación entre salarios</t>
  </si>
  <si>
    <t>1/10 – 1/5</t>
  </si>
  <si>
    <t>1/15 – 1/10</t>
  </si>
  <si>
    <t>1/20 – 1/15</t>
  </si>
  <si>
    <t>mayor de 1/15</t>
  </si>
  <si>
    <t>porcentaje de distribución de beneficio</t>
  </si>
  <si>
    <t>6 – 9</t>
  </si>
  <si>
    <t>3 – 6</t>
  </si>
  <si>
    <t>1 – 3</t>
  </si>
  <si>
    <t>0-100</t>
  </si>
  <si>
    <t>Se establecen como límite tolerable, el máximo, para inciar la ponderación un 10% de desigualdad entre los salarios</t>
  </si>
  <si>
    <t>1-10</t>
  </si>
  <si>
    <t>número de situaciones de violencia</t>
  </si>
  <si>
    <t>1 y más</t>
  </si>
  <si>
    <t>ind56</t>
  </si>
  <si>
    <t>Cuestionario calidad voluntariado</t>
  </si>
  <si>
    <t>Cuestionario calidad voluntariado Catalunya</t>
  </si>
  <si>
    <t>En que medida se fomenta y propone entre los empleados del ayuntamiento, prácticas de voluntariado y solidaridad.</t>
  </si>
  <si>
    <t>Porcentaje de participación voluntaria en la sociedad local en las actividades propuestas.</t>
  </si>
  <si>
    <t>CV01RC</t>
  </si>
  <si>
    <t>Las personas de la entidad participan en acciones de voluntariado corporativo</t>
  </si>
  <si>
    <t>El X% de las personas participan con un mínimo de Y horas de voluntariado corporativo</t>
  </si>
  <si>
    <t>CV01I1</t>
  </si>
  <si>
    <t>Incremento anual en 50 horas por persona de voluntariado corporativo hasta alcanzar un mínimo de 150. (horas de jornada laboral)</t>
  </si>
  <si>
    <t>100-150</t>
  </si>
  <si>
    <t>CV01I2</t>
  </si>
  <si>
    <t>Incremento anual de un 5% de la plantilla que participa en actividades de voluntariado corporativo.</t>
  </si>
  <si>
    <t>El 0-100 lo marca la inexistencia de horas personales de voluntariado corporativo como el 0 y 150 el 100. Se considera las primeras horas con un diferencial importante en la ponderación frente a todas las demás en las mismas condiciones.</t>
  </si>
  <si>
    <t xml:space="preserve">Este indicador completa la información del previo aportando el incremento de personas y por lo tanto también el de horas.
El 0-100 es la propia dimensión de la plantilla por lo que trabaja porcentualmente el incremento hasta el 100% de la plantilla.Este indicador trabajará sobre datos netos. </t>
  </si>
  <si>
    <t>70-100%</t>
  </si>
  <si>
    <t xml:space="preserve">horas de voluntariado </t>
  </si>
  <si>
    <t>50-100</t>
  </si>
  <si>
    <t>porcentaje de la plantilla</t>
  </si>
  <si>
    <t>40-70%</t>
  </si>
  <si>
    <t>15-40%</t>
  </si>
  <si>
    <t>1-15%</t>
  </si>
  <si>
    <t>CUIDADO DE LAS PERSONAS Y EL ENTORNO</t>
  </si>
  <si>
    <t>ind154</t>
  </si>
  <si>
    <t>cuidado de las personas y el entorno</t>
  </si>
  <si>
    <t>Indiqueu les pràctiques i procediments formals existents en matèria de gestió d'aspectes i impactes ambientals: Ambientalització d'esdeveniments / Estalvi i eficiència energètica / Estalvi i eficiència hídrica / Prevenció de generació de residus / Gestió de residus / Economia circular / Banc de recursos / Horts / Cobertes verdes / Altres (especificar)</t>
  </si>
  <si>
    <t>Meta 11.6. De aquí a 2030, reducir el impacto ambiental negativo per cápita de las ciudades, incluso prestando especial atención a la calidad del aire y la gestión de los desechos municipales y de otro tipo</t>
  </si>
  <si>
    <t xml:space="preserve">  Indicador 11.6.1. Proporción de residuos sólidos municipales recogidos y administrados en instalaciones controladas con respecto al total de residuos municipales generados, desglosada por ciudad  </t>
  </si>
  <si>
    <t>CU01RC</t>
  </si>
  <si>
    <t>Indiqueu les pràctiques i procediments formals existents en matèria de cuidados del entorno para el cuidado de las personas.</t>
  </si>
  <si>
    <t>La entidad toma consciencia y se responsabiliza de las afecciones de su actividad sobre el entorno.</t>
  </si>
  <si>
    <t>La empresa establece una relación mínima neutra en materia de afección social y ambiental en su entorno</t>
  </si>
  <si>
    <t>CU01I1</t>
  </si>
  <si>
    <t>Reducción anual mínima de un 15% de los costes sociales o ambientales producidos por la actividad de la entidad, hasta la eliminación de todos los técnicamente posibles.</t>
  </si>
  <si>
    <t>CU01I2</t>
  </si>
  <si>
    <t xml:space="preserve">Incremento anual de un 15% de la compensación sobre los costes sociales y ambientales de eliminación imposible. </t>
  </si>
  <si>
    <t>CU01I3</t>
  </si>
  <si>
    <t>Reducción anual mínima de un 5% de los costes sociales y ambientales derivados de la cadena de valor de la entidad.</t>
  </si>
  <si>
    <t>El 0-100 se construye situando en el 100 cuando no se genera ningún coste social o ambiental y el 100 cuando se generan costes en diferentes ámbitos y magnitud. Trabajamos con una tabla que ordena diferentes situaciones de creación de costes. La baremación debe cargar más cuanto mayor es el nivel de costes netos.</t>
  </si>
  <si>
    <t>El 0-100 se construye por la compensación de los costes generados por lo tanto tiene el 100 cuando todos son compensados y el 0 cuando no ha compensado ninguno. El problema está en la cuantificación de esos costes al no existir medición.
En fución de las respuestas del indicador previo sabemos que tipo de costes por lo tanto un primer paso sería estar compensando en cada uno de ellos. Aun así tenemos el problema de la magnitud.</t>
  </si>
  <si>
    <t>depende de la compensación</t>
  </si>
  <si>
    <t>ind156</t>
  </si>
  <si>
    <t>Disposeu de procediments de gestió i promoció de la diversitat (col·lecius discriminats sistemàticament)?</t>
  </si>
  <si>
    <t>Meta 3.5. Fortalecer la prevención y el tratamiento del abuso de sustancias adictivas, incluido el uso indebido de estupefacientes y el consumo nocivo de alcohol</t>
  </si>
  <si>
    <t>Indicador 3.5.2. Consumo nocivo de alcohol per cápita ( a partir de los 15 años de edad) durante un año civil en litros de alcohol puro</t>
  </si>
  <si>
    <t>Indicador 3.a.1. Prevalencia del consumo actual de tabaco a partir de los 15 años de edad (edades ajustadas)</t>
  </si>
  <si>
    <t>Indicador 10.3.1. Proporción de la población que declara haberse sentido personalmente discriminada o acosada en los últimos 12 meses por motivos de discriminación prohibidos por el derecho internacional de los derechos humanos</t>
  </si>
  <si>
    <t>CU02RC</t>
  </si>
  <si>
    <t>Existencia de atención especializada para el tratamiento de situaciones de discriminación o abusos a colectivos de forma sistemática.</t>
  </si>
  <si>
    <t>Erradicación de cualquier tipo de percepción  de discriminación.</t>
  </si>
  <si>
    <t>La entidad no tiene ninguna práctica discriminatoria</t>
  </si>
  <si>
    <t>La entidad participa colaborativamente en X acciones de erradicación de la discriminación</t>
  </si>
  <si>
    <t>CU02I1</t>
  </si>
  <si>
    <t>Reducción mínima anual de un 50% de las prácticas discriminatorias en la entidad. Hasta su erradicación.</t>
  </si>
  <si>
    <t>sin acciones discriminatorias</t>
  </si>
  <si>
    <t>CU02I2</t>
  </si>
  <si>
    <t>Incremento anual mínimo de una acción colaborativa, significativa, para la erradicación de la discriminación social.</t>
  </si>
  <si>
    <t>3 o más acciones anuales</t>
  </si>
  <si>
    <t>Nos situamos en un nivel muy bajo de tolerancia. De aquí que se planteé dos años máximo para erradicar cualquier situación de discriminación. 
El 0- 100 se establece en un periodo de dos años. Su evolución  consecuentemente solo acepta tres valores porcentuales 0, 50, 100. 
La existencia de discriminación es un coste social por lo que la evolución es una reducción de coste.</t>
  </si>
  <si>
    <t>El indicador está trabajando en un reto proactivo, no solo no genero el problema sino que apoyo a resolver el de otros. Si bien el ideal sería relacionar todos los proyectos que se apoyan con su impacto como la realidad no lo ha de permitir, por desconocimiento del mpacto, no deberemos de quedar el la actitdud proactiva y el impacto interno que esta tiene.
El 0 - 100 se establece con el número de proyectos contra la discriminación que se apoya cada año, generando una escala decreciente de ponderación.</t>
  </si>
  <si>
    <t>ind155</t>
  </si>
  <si>
    <t>Cuidado de las personas y el entorno</t>
  </si>
  <si>
    <t xml:space="preserve">Es disposa d'un compromís formal vinculat a la contribució dels valors de convivència, inclusió social i igualtat entre persones? </t>
  </si>
  <si>
    <t>¿En que medida percibes algún tipo de discriminación en tu entorno laboral?</t>
  </si>
  <si>
    <t>C1.3 - Igualdad de oportunidades y diversidad</t>
  </si>
  <si>
    <t>Meta 1.1. De aquí a 2030, erradicar para todas las personas y en todo el mundo la pobreza extrema (actualmente se considera que sufren pobreza extrema las personas que viven con menos de 1,25 dólares de los Estados Unidos al día)</t>
  </si>
  <si>
    <t>Meta 1.2. De aquí a 2030, reducir al menos a la mitad la proporción de hombres, mujeres y niños de todas las edades que viven en la pobreza en todas sus dimensiones con arreglo a las definiciones nacionales</t>
  </si>
  <si>
    <t>Indicador 1.2.2. Proporción de hombres, mujeres y niños de todas las edades que viven en la pobreza, en todas sus dimensiones, con arreglo a las definiciones nacionales</t>
  </si>
  <si>
    <t>Indicador 4.5.1. Índices de paridad (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</si>
  <si>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Meta 4.a. Construir y adecuar instalaciones educativas que tengan en cuenta las necesidades de los niños y las personas con discapacidad y las diferencias de género, y que ofrezcan entornos de aprendizaje seguros, no violentos, inclusivos y eficaces para todos</t>
  </si>
  <si>
    <t>Meta 10.2. De aquí a 2030, potenciar y promover la inclusión social, económica y política de todas las personas, independientemente de su edad, sexo, discapacidad, raza, etnia, origen, religión o situación económica u otra condición</t>
  </si>
  <si>
    <t>Meta 10.3. Garantizar la igualdad de oportunidades y reducir la desigualdad de resultados, incluso eliminando las leyes, políticas y prácticas discriminatorias y promoviendo legislaciones, políticas y medidas adecuadas a ese respecto</t>
  </si>
  <si>
    <t>Meta 10.7. Facilitar la migración y la movilidad ordenadas, seguras, regulares y responsables de las personas, incluso mediante la aplicación de políticas migratorias planificadas y bien gestionadas</t>
  </si>
  <si>
    <t>crear la tabla de costes sociales y ambientales</t>
  </si>
  <si>
    <t>Participación de la diversidad en la elaboración de documentos</t>
  </si>
  <si>
    <t>ámbitos donde se está reduciendo los costes ambientales y sociales</t>
  </si>
  <si>
    <t>emisiones de CO2 sin compensación</t>
  </si>
  <si>
    <t>generación de residuos</t>
  </si>
  <si>
    <t>exclusión social</t>
  </si>
  <si>
    <t>desequilibrio económico</t>
  </si>
  <si>
    <t>generación contaminación</t>
  </si>
  <si>
    <t>ámbitos donde se compensan los costes sociales y ambientales</t>
  </si>
  <si>
    <t>compensación CO2</t>
  </si>
  <si>
    <t>compensación residuos</t>
  </si>
  <si>
    <t>compensación exclusión social</t>
  </si>
  <si>
    <t>compensación desequilibrio económico</t>
  </si>
  <si>
    <t>compensación contaminación</t>
  </si>
  <si>
    <t>ámbitos donde se compensan los costes sociales y ambientales en la cadena de valor</t>
  </si>
  <si>
    <t>número de prácticas discriminatorias</t>
  </si>
  <si>
    <t>1 acción discriminatoria</t>
  </si>
  <si>
    <t>2 o más acciones discriminatorias</t>
  </si>
  <si>
    <t>número de acciones colaborativas</t>
  </si>
  <si>
    <t>2 acciones anuales</t>
  </si>
  <si>
    <t>1 acción anual</t>
  </si>
  <si>
    <t>ind7</t>
  </si>
  <si>
    <t>Economía y política de lucro</t>
  </si>
  <si>
    <t xml:space="preserve">   Amaia: % de ingresos vía subvenciones públicas respecto al total de ingresos  % de dependencia de subvenciones</t>
  </si>
  <si>
    <t>EP01RC</t>
  </si>
  <si>
    <t>La empresa es viable económicamente</t>
  </si>
  <si>
    <t>las subvenciones recibidas son inferiores al X% de los ingresos recibidos.</t>
  </si>
  <si>
    <t>EP01I1</t>
  </si>
  <si>
    <t>Reducción mínima anual de un 10% de los ingresos extraordinarios en el conjunto de los ingresos hasta tener la cobertura del total de los gastos fijos.</t>
  </si>
  <si>
    <t xml:space="preserve">0 - 10% ingresos extraordinarios </t>
  </si>
  <si>
    <t>EP01I2</t>
  </si>
  <si>
    <t>El 0 - 100 pasa de la cobertura total de los gastos fijos con subvenciones públicas o privadas a la sostenibilidad desde ingresos no dependientes de subvenciones para la cobertura de los gastos fijos. La escala puede ser de varios saltos  propongo cinco y de igual valor en la ponderación.</t>
  </si>
  <si>
    <t>Ind90</t>
  </si>
  <si>
    <t>¿Cómo se han repartido los beneficios del último ejercicio?</t>
  </si>
  <si>
    <t>Presupuestos sociales equitativos</t>
  </si>
  <si>
    <t>EP02RC</t>
  </si>
  <si>
    <t>El beneficio se aplica al incremento del impacto</t>
  </si>
  <si>
    <t>X% de beneficios de libre disposición destinado a la mejora de la entidad</t>
  </si>
  <si>
    <t>Y% de beneficios de libre disposición destinado a la mejora del entorno</t>
  </si>
  <si>
    <t>EP02I1</t>
  </si>
  <si>
    <t>Incremento del 15% de los beneficios de libre disposición a la inversión en el proyecto hasta un mínimo del 60%</t>
  </si>
  <si>
    <t>60% o mas</t>
  </si>
  <si>
    <t>EP02I2</t>
  </si>
  <si>
    <t>Incremento del 3% de los beneficios de libre disposición a la inversión en la mejora del entorno hasta un mínimo del 10%</t>
  </si>
  <si>
    <t>El 0-100 va de el 0% de reinversión al 100% siendo la ponderación decreciente especialmente a partir del 60%</t>
  </si>
  <si>
    <t>El 0-100 va del 0% de aplicación al 100% siendo la ponderación decreciente especialmente a partir del 10%</t>
  </si>
  <si>
    <t>10% o más</t>
  </si>
  <si>
    <t>ind278</t>
  </si>
  <si>
    <t>Indicador de % reservas destinadas a inversiones financieras en entidades financieras de la ES</t>
  </si>
  <si>
    <t>Meta 16.7. Garantizar la adopción en todos los niveles de decisiones inclusivas, participativas y representativas que respondan a las necesidades</t>
  </si>
  <si>
    <t>Presupuestos participativos.</t>
  </si>
  <si>
    <t>ind279</t>
  </si>
  <si>
    <t>Indicador de % reservas destinadas a Reservas (obligatorias, voluntarias, etc)</t>
  </si>
  <si>
    <t>ind280</t>
  </si>
  <si>
    <t>Indicador de % reservas destinadas a otras reservas</t>
  </si>
  <si>
    <t>porcentaje de los ingresos extraordinarios</t>
  </si>
  <si>
    <t xml:space="preserve">10% - 30% ingresos extraordinarios </t>
  </si>
  <si>
    <t>30%- 50% ingresos extraordinarios</t>
  </si>
  <si>
    <t>50% - 70% ingresos extraordinarios</t>
  </si>
  <si>
    <t>70% o más ingresos extraordinarios</t>
  </si>
  <si>
    <t>porcentaje de reinversión del beneficio</t>
  </si>
  <si>
    <t>30% - 60%</t>
  </si>
  <si>
    <t>10% - 30%</t>
  </si>
  <si>
    <t>1 - 10%</t>
  </si>
  <si>
    <t>porcentaje de aplicación de beneficio</t>
  </si>
  <si>
    <t>5% - 10%</t>
  </si>
  <si>
    <t>2% - 5%</t>
  </si>
  <si>
    <t>1 - 2%</t>
  </si>
  <si>
    <t>Ind102</t>
  </si>
  <si>
    <t>Sostenibilidad ambiental</t>
  </si>
  <si>
    <t>¿La entidad incorpora, ofrece o facilita alguna alternativa/ayuda en lo relacionado con el transporte? (Videoconferencias, teletrabajo, facilita compartir coche, aparcamiento para las bicicletas…)</t>
  </si>
  <si>
    <t>El ayuntamiento fomenta de alguna manera la movilidad sostenible entre los trabajadores para desplazarse de casa al trabajo y viceversa</t>
  </si>
  <si>
    <t>C3.1 - Movilidad
sostenible</t>
  </si>
  <si>
    <t>El modo en que se realiza la actividad en el centro de trabajo ( tanto en el itinere, el teletrabajo o el trabajo en el centro)  ¿aporta soluciones a la problemática del transporte sostenible?</t>
  </si>
  <si>
    <t>¿Cómo se trasladan las personas trabajadoras a su puesto de trabajo? ¿Hay transporte alternativo?</t>
  </si>
  <si>
    <t>SA01RC</t>
  </si>
  <si>
    <t>La entidad oferta sistemas de transporte sostenibles y viables.</t>
  </si>
  <si>
    <t>El X% de la plantilla no utiliza el vehículo a motor privado para su desplazamiento al espacio de trabajo</t>
  </si>
  <si>
    <t>SA01I1</t>
  </si>
  <si>
    <t>Reducción mínima del uso del vehículo privado de un 10% anual hasta alcanzar el máximo potencial del equipo humano en sus desplazamientos.</t>
  </si>
  <si>
    <t>menos de 14 gr CO2/ km</t>
  </si>
  <si>
    <t>ind185</t>
  </si>
  <si>
    <t>sostenibilidad ambiental</t>
  </si>
  <si>
    <t>Reciclaje agrupado por %</t>
  </si>
  <si>
    <t>Meta 12.3. De aquí a 2030, reducir a la mitad el desperdicio de alimentos per cápita mundial en la venta al por menor y a nivel de los consumidores y reducir las pérdidas de alimentos en las cadenas de producción y suministro, incluidas las pérdidas posteriores a la cosecha</t>
  </si>
  <si>
    <t>Meta 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</si>
  <si>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Reducción de la generación de residuos, aumento del reciclado y reutlización de los mismos</t>
  </si>
  <si>
    <t>¿Se realizan jornadas de concienciación social sobre el reciclaje entre la población? ¿Se hace un seguimiento posterior de puesta en práctica de los recursos aportados para el reciclaje?</t>
  </si>
  <si>
    <t>SA02RC</t>
  </si>
  <si>
    <t>Los criterios de la economía circular forman parte de la gestión de la entidad</t>
  </si>
  <si>
    <t>x% de reducción de residuos por unidad producida e y% de selección de los finalmente generados</t>
  </si>
  <si>
    <t>reducción del 100% de los residuos susceptibles de ser reutilizados</t>
  </si>
  <si>
    <t>SA02I1</t>
  </si>
  <si>
    <t>Reducción anual mínima del 5% de residuos por unidad producida</t>
  </si>
  <si>
    <t>más del 70%</t>
  </si>
  <si>
    <t>SA02I2</t>
  </si>
  <si>
    <t>Incremento minimo anual del 50% de la selección de residuos no evitables hasta la selección del total de los residuos.</t>
  </si>
  <si>
    <t>El cero 100 se situa con el cien en la inexistencia de residuos mientras que podríamos situar el o en algún dato sectorial altamente generador de residuos conocido.
Los porcentajes se aplican sobre los datos del primer año de aplicación.
Se fija en grupo de opinión.</t>
  </si>
  <si>
    <t xml:space="preserve">Nos situamos en un nivel muy bajo de tolerancia. De aquí que se planteé dos años máximo para estar haciendo selección de todos los residuos. 
El 0- 100 se establece en un periodo de dos años. Su evolución  consecuentemente solo acepta tres valores porcentuales 0, 50, 100. </t>
  </si>
  <si>
    <t>ind59</t>
  </si>
  <si>
    <t>Disponéis de una política, plan de acción o sistema de gestión ambiental?</t>
  </si>
  <si>
    <t>En que medida piensas que existe o se fomenta una cultura de protección y mejora del medio ambiente en tu entorno laboral y en el municipio.</t>
  </si>
  <si>
    <t>A3.3 ¿Cómo
fomenta entre sus
proveedores/as
los valores
ecológicos y de
sostenibilidad?</t>
  </si>
  <si>
    <t>B3.2 - Impuestos,
tasas y cargas
medioambientales</t>
  </si>
  <si>
    <t>C3.3 - Gestión
sostenible</t>
  </si>
  <si>
    <t>D3.1.1 - Dimensión
de la sostenibilidad
en los servicios
públicos</t>
  </si>
  <si>
    <t>D3.1.2 - Creación de
una cultura
ecológica</t>
  </si>
  <si>
    <t>D3.1.3 - Naturaleza</t>
  </si>
  <si>
    <t>D3.2 - Economía
sostenible en el
municipio</t>
  </si>
  <si>
    <t>E2.3 - Conservación
de la biodiversidad</t>
  </si>
  <si>
    <t>E4.3 - Conservación
sostenible del medio
ambiente</t>
  </si>
  <si>
    <t>E5.3 - La naturaleza
como entorno de las
personas</t>
  </si>
  <si>
    <t>¿ Fomentas las prácticas ecológicas de las personas del trabajo respecto, amigos, familia en su alimentación y movilidad (alimentación bio y de proximidad, movilidad sostenible,…)?</t>
  </si>
  <si>
    <t>Meta 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</si>
  <si>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Indicador 2.4.1. Proporción de la superficie agrícola en que se practica una agricultura productiva y sostenible</t>
  </si>
  <si>
    <t>Meta 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</si>
  <si>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Indicador 2.5.2. Proporción de razas y variedades locales consideradas en riesgo de extinción</t>
  </si>
  <si>
    <t>Meta 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</si>
  <si>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Meta 13.1. Fortalecer la resiliencia y la capacidad de adaptación a los riesgos relacionados con el clima y los desastres naturales en todos los países</t>
  </si>
  <si>
    <t>Meta 13.2. Incorporar medidas relativas al cambio climático en las políticas, estrategias y planes nacionales</t>
  </si>
  <si>
    <t>Meta 14.2. De aquí a 2020, gestionar y proteger sosteniblemente los ecosistemas marinos y costeros para evitar efectos adversos importantes, incluso fortaleciendo su resiliencia, y adoptar medidas para restaurarlos a fin de restablecer la salud y la productividad de los océanos</t>
  </si>
  <si>
    <t>Meta 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</si>
  <si>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 xml:space="preserve">Indicador 15.1.1. Superficie forestal como porcentaje de la superficie total  </t>
  </si>
  <si>
    <t>Meta 15.2. De aquí a 2020, promover la puesta en práctica de la gestión sostenible de todos los tipos de bosques, detener la deforestación, recuperar los bosques degradados y aumentar considerablemente la forestación y la reforestación a nivel mundial</t>
  </si>
  <si>
    <t>Indicador 15.2.1. Avances hacia la gestión forestal sostenible</t>
  </si>
  <si>
    <t>Meta 15.9. De aquí a 2020, integrar los valores de los ecosistemas y la biodiversidad en la planificación, los procesos de desarrollo, las estrategias de reducción de la pobreza y la contabilidad nacionales y locales</t>
  </si>
  <si>
    <t>Meta 17.14. Mejorar la coherencia de las políticas para el desarrollo sostenible</t>
  </si>
  <si>
    <t>¿Minimizas los costes medioambientales generados? y aquellos que no logras eliminar ¿Son compensados desde la actuación del centro de trabajo?</t>
  </si>
  <si>
    <t>¿Existencia de incentivos al personal que utiliza medios de transporte sostenibles para ir al trabajo?</t>
  </si>
  <si>
    <t>La entidad es sostenible ambientalmente</t>
  </si>
  <si>
    <t xml:space="preserve">Los costes ambientales de la empresa son los mínimos y son compensados. </t>
  </si>
  <si>
    <t>reducción x% de emisiones de la actividad de la entidad</t>
  </si>
  <si>
    <t>reducción x% de los recursos energéticos consumidos por unidad de producción</t>
  </si>
  <si>
    <t>reducción x% del agua consumida por unidad de producción</t>
  </si>
  <si>
    <t>% de la energía consumida proveniente de las fuentes renovables</t>
  </si>
  <si>
    <t>Se establecen en cuidado de las personas y el entorno.
Los reseñados se incluirán en el sistema de cálculo de los costes ambientales.</t>
  </si>
  <si>
    <t>Reducción de emisiones de CO2 en el transporte initinere</t>
  </si>
  <si>
    <t>emisiones actuales</t>
  </si>
  <si>
    <t>14 a 68 gr CO2/ km</t>
  </si>
  <si>
    <t>68 a 72 gr CO2/ km</t>
  </si>
  <si>
    <t>72 a 104 gr CO2/ km</t>
  </si>
  <si>
    <t>104  o más gr CO2/ km</t>
  </si>
  <si>
    <t>Reducción de generación de residuos</t>
  </si>
  <si>
    <t>porcentaje de reducción sobre año base</t>
  </si>
  <si>
    <t>50%-70%</t>
  </si>
  <si>
    <t>30% -50%</t>
  </si>
  <si>
    <t>1%-30%</t>
  </si>
  <si>
    <t>Incremento de la selección de los residuos</t>
  </si>
  <si>
    <t>porcentaje de residuos seleccionados</t>
  </si>
  <si>
    <t>50% - 70%</t>
  </si>
  <si>
    <t>ALINEACIÓN DE LOS INFORMES NO FINANCIEROS</t>
  </si>
  <si>
    <t>RESULTADO DE CAMBIO DE LA MATRIZ</t>
  </si>
  <si>
    <t>personal</t>
  </si>
  <si>
    <t>Municipios</t>
  </si>
  <si>
    <t>TRABAJO</t>
  </si>
  <si>
    <t>Objetivo 1. Poner fin a la pobreza en todas sus formas y en todo el mundo</t>
  </si>
  <si>
    <t>Indicador 1.1.1. Proporción de la población que vive por debajo del umbral internacional de pobreza, desglosada por sexo, edad, situación laboral y ubicación geográfica (urbana o rural)</t>
  </si>
  <si>
    <t xml:space="preserve">Meta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t>
  </si>
  <si>
    <t>Indicador 1.2.1. Proporción de la población que vive por debajo del umbral nacional de la pobreza, desglosada por sexo y edad</t>
  </si>
  <si>
    <t>Meta 1.3. Implementar a nivel nacional sistemas y medidas apropiados de protección social para todos, incluidos niveles mínimos, y, de aquí a 2030, lograr una amplia cobertura de las personas pobres y vulnerables</t>
  </si>
  <si>
    <t>Indicador 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</si>
  <si>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Meta 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</si>
  <si>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Indicador 1.4.1. Proporción de la población que vive en hogares con acceso a los servicios básicos</t>
  </si>
  <si>
    <t>Indicador 1.4.2. Proporción del total de la población adulta con derechos seguros de tenencia de la tierra: a) que posee documentación reconocida legalmente al respecto y b) considera seguros sus derechos, desglosada por sexo y tipo de tenencia</t>
  </si>
  <si>
    <t>Meta 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</si>
  <si>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Indicador 1.5.1. Número de personas muertas, desaparecidas y afectadas directamente atribuido a desastres por cada 100.000 habitantes</t>
  </si>
  <si>
    <t>Indicador 1.5.2. Pérdidas económicas directas atribuidas a los desastres en relación con el producto interior bruto (PIB) mundial</t>
  </si>
  <si>
    <t>Indicador 1.5.3. Número de países que adoptan y aplican estrategias nacionales de reducción del riesgo de desastres en consonancia con el Marco de Sendái para la Reducción del Riesgo de Desastres 2015-2030</t>
  </si>
  <si>
    <t>Indicador 1.5.4. Proporción de gobiernos locales que adoptan y aplican estrategias locales de reducción del riesgo de desastres en consonancia con las estrategias nacionales de reducción del riesgo de desastres</t>
  </si>
  <si>
    <t>CO01RC</t>
  </si>
  <si>
    <t>Meta 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</si>
  <si>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Indicador 1.a.1. Total de las subvenciones de asistencia oficial para el desarrollo de todos los donantes que se centran en la reducción de la pobreza como porcentaje del ingreso nacional bruto del país receptor</t>
  </si>
  <si>
    <t>Indicador 1.a.2. Proporción del gasto público total que se dedica a servicios esenciales (educación, salud y protección social)</t>
  </si>
  <si>
    <t>Meta 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</si>
  <si>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Indicador 1.b.1. Gasto público social en favor de los pobres</t>
  </si>
  <si>
    <t>ind38</t>
  </si>
  <si>
    <t>Nombra las entidades, redes, federaciones o iniciativas de transformación social estables en las que participa la entidad de manera activa (indicar el nombre completo de la Red, no acrónimo)</t>
  </si>
  <si>
    <t>Texto</t>
  </si>
  <si>
    <t>Meta 17.17. Fomentar y promover la constitución de alianzas eficaces en las esferas pública, público-privada y de la sociedad civil, aprovechando la experiencia y las estrategias de obtención de recursos de las alianzas</t>
  </si>
  <si>
    <t>Objetivo 2. Poner fin al hambre, lograr la seguridad alimentaria y la mejora de la nutrición y promover la agricultura sostenible</t>
  </si>
  <si>
    <t>Meta 2.1. De aquí a 2030, poner fin al hambre y asegurar el acceso de todas las personas, en particular los pobres y las personas en situaciones de vulnerabilidad, incluidos los niños menores de 1 año, a una alimentación sana, nutritiva y suficiente durante todo el año</t>
  </si>
  <si>
    <t>Indicador 2.1.1. Prevalencia de la subalimentación</t>
  </si>
  <si>
    <t>Indicador 2.1.2. Prevalencia de la inseguridad alimentaria moderada o grave entre la población, según la escala de experiencia de inseguridad alimentaria</t>
  </si>
  <si>
    <t>Meta 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</si>
  <si>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Indicador 2.2.1. Prevalencia del retraso del crecimiento (estatura para la edad, desviación típica &gt;+2 o &lt;-2 de la mediana de los patrones de crecimiento infantil de la Organización Mundial de la Salud (OMS)) entre los niños menores de 5 años</t>
  </si>
  <si>
    <t>Indicador 2.2.2. Prevalencia de la malnutrición (peso para la estatura, desviación típica &gt;+2 o &lt;-2 de la mediana de los patrones de crecimiento infantil de la OMS) entre los niños menores de 5 años, desglosada por tipo (emaciación y sobrepeso)</t>
  </si>
  <si>
    <t>Indicador 2.2.3. Prevalencia de la anemia en las mujeres de entre 15 y 49 años, desglosada por embarazo (porcentaje)</t>
  </si>
  <si>
    <t>Meta 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</si>
  <si>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Indicador 2.3.1. Volumen de producción por unidad de trabajo desglosado por tamaño y tipo de explotación (agropecuaria/ganadera/forestal)</t>
  </si>
  <si>
    <t>Indicador 2.3.2. Media de los ingresos de los productores de alimentos en pequeña escala, desglosada por sexo y condición indígena</t>
  </si>
  <si>
    <t>Meta 9.3. Aumentar el acceso de las pequeñas industrias y otras empresas, particularmente en los países en desarrollo, a los servicios financieros, incluidos créditos asequibles, y su integración en las cadenas de valor y los mercados</t>
  </si>
  <si>
    <t>ind059</t>
  </si>
  <si>
    <t>ind72</t>
  </si>
  <si>
    <t>% total de las compras de bienes y servicios realizadas a entidades no lucrativas (que no pertenecen al mercado social ni a REAS)</t>
  </si>
  <si>
    <t>A1.1 Protección de los derechos
fundamentales en la cadena de
suministro</t>
  </si>
  <si>
    <t>A1.2 Derecho procesales de los afectados en la cadena de suministro</t>
  </si>
  <si>
    <t>A1.3
Transparencia de
proveedores</t>
  </si>
  <si>
    <t>A4.1 - Normas
sociales en la
cadena de
suministro
sociales en la
cadena de
suministro</t>
  </si>
  <si>
    <t>A4.2 Modelo de contratación de personal por parte del suministrador</t>
  </si>
  <si>
    <t>A5.3 – Estrategia del bien común en la contratación pública</t>
  </si>
  <si>
    <t>Indicador 2.5.1. Número de recursos genéticos vegetales y animales para la alimentación y la agricultura preservados en las instalaciones de conservación a medio y largo plazo</t>
  </si>
  <si>
    <t>in059</t>
  </si>
  <si>
    <t>ind246</t>
  </si>
  <si>
    <t>Comodín</t>
  </si>
  <si>
    <t>Preguntas del Balance/Auditoría Social Básica no asociadas a un indicador</t>
  </si>
  <si>
    <t>Meta 12.b. Elaborar y aplicar instrumentos para vigilar los efectos en el desarrollo sostenible, a fin de lograr un turismo sostenible que cree puestos de trabajo y promueva la cultura y los productos locales</t>
  </si>
  <si>
    <t>Indicador 12.b.1. Aplicación de instrumentos normalizados de contabilidad para hacer un seguimiento de los aspectos económicos y ambientales de la sostenibilidad del turismo</t>
  </si>
  <si>
    <t>Meta 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</si>
  <si>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Indicador 2.a.1. Índice de orientación agrícola para el gasto público</t>
  </si>
  <si>
    <t xml:space="preserve">Indicador 2.a.2. Total de corrientes oficiales de recursos (asistencia oficial para el desarrollo más otras corrientes oficiales) destinado al sector agrícola  </t>
  </si>
  <si>
    <t>ind251</t>
  </si>
  <si>
    <t>Datos generales</t>
  </si>
  <si>
    <t>Numero de organizaciones socias</t>
  </si>
  <si>
    <t>organizaciones</t>
  </si>
  <si>
    <t>Meta 2.b. 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</si>
  <si>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Indicador 2.b.1. Subsidios a la exportación de productos agropecuarios</t>
  </si>
  <si>
    <t>Meta 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</si>
  <si>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Indicador 2.c.1. Indicador de anomalías en los precios de los alimentos</t>
  </si>
  <si>
    <t>Objetivo 3. Garantizar una vida sana y promover el bienestar de todos a todas las edades</t>
  </si>
  <si>
    <t>Meta 3.1. De aquí a 2030, reducir la tasa mundial de mortalidad materna a menos de 70 por cada 100.000 nacidos vivos</t>
  </si>
  <si>
    <t>Indicador 3.1.1. Tasa de mortalidad materna</t>
  </si>
  <si>
    <t>Indicador 3.1.2. Proporción de partos atendidos por personal sanitario especializado</t>
  </si>
  <si>
    <t>ind1</t>
  </si>
  <si>
    <t>Datos Generales</t>
  </si>
  <si>
    <t>Numero total de personas de la organización desagregado por sexo</t>
  </si>
  <si>
    <t>Meta 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</si>
  <si>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Indicador 3.2.1. Tasa de mortalidad de niños menores de 5 años</t>
  </si>
  <si>
    <t>Indicador 3.2.2. Tasa de mortalidad neonatal</t>
  </si>
  <si>
    <t>ind118</t>
  </si>
  <si>
    <t>Número total de personas trabajadoras de la organización</t>
  </si>
  <si>
    <t>Entero</t>
  </si>
  <si>
    <t>Meta 3.3. De aquí a 2030, poner fin a las epidemias del SIDA, la tuberculosis, la malaria y las enfermedades tropicales desatendidas y combatir la hepatitis, las enfermedades transmitidas por el agua y otras enfermedades transmisibles</t>
  </si>
  <si>
    <t>Indicador 3.3.1. Número de nuevas infecciones por el VIH por cada 1.000 habitantes no infectados, desglosado por sexo, edad y poblaciones clave</t>
  </si>
  <si>
    <t>Indicador 3.3.2. Incidencia de la tuberculosis por cada 100.000 habitantes</t>
  </si>
  <si>
    <t>Indicador 3.3.3. Incidencia de la malaria por cada 1.000 habitantes</t>
  </si>
  <si>
    <t>Indicador 3.3.4. Incidencia de la hepatitis B por cada 100.000 habitantes</t>
  </si>
  <si>
    <t>ind169</t>
  </si>
  <si>
    <t>Número trabajadores total desagregado por sexo</t>
  </si>
  <si>
    <t>Meta 3.4. De aquí a 2030, reducir en un tercio la mortalidad prematura por enfermedades no transmisibles mediante su prevención y tratamiento, y promover la salud mental y el bienestar</t>
  </si>
  <si>
    <t>Indicador 3.4.1. Tasa de mortalidad atribuida a las enfermedades cardiovasculares, el cáncer, la diabetes o las enfermedades respiratorias crónicas</t>
  </si>
  <si>
    <t>Indicador 3.4.2. Tasa de mortalidad por suicidio</t>
  </si>
  <si>
    <t>ind2</t>
  </si>
  <si>
    <t>Numero total de personas miembros de la organización</t>
  </si>
  <si>
    <t>Indicador 3.5.1. Cobertura de los tratamientos ( farmacológicos y psicosociales y servicios de rehabilitación y postratamiento) de trastornos por abuso de sustancias adictivas</t>
  </si>
  <si>
    <t>ind3</t>
  </si>
  <si>
    <t>% de personas de la organización desagregado por sexo</t>
  </si>
  <si>
    <t>Indicador 5.5.1. Proporción de escaños ocupados por mujeres en a) los parlamentos nacionales y b) los gobiernos locales</t>
  </si>
  <si>
    <t>Meta 3.6. De aquí a 2020, reducir a la mitad el número de muertes y lesiones causadas por accidentes de tráfico en el mundo</t>
  </si>
  <si>
    <t>Indicador 3.6.1. Tasa de mortalidad por lesiones debidas a accidentes de tráfico</t>
  </si>
  <si>
    <t>Meta 3.7. De aquí a 2030, garantizar el acceso universal a los servicios de salud sexual y reproductiva, incluidos los de planificación familiar, información y educación, y la integración de la salud reproductiva en las estrategias y los programas nacionales</t>
  </si>
  <si>
    <t>Indicador 3.7.1. Proporción de mujeres en edad de procrear (de 15 a 49 años de edad) que cubren sus necesidades de planificación familiar con métodos modernos</t>
  </si>
  <si>
    <t>Indicador 3.7.2. Tasa de fecundidad de las adolescentes (entre 10 y 14 años y entre 15 y 19 años) por cada 1.000 mujeres de ese grupo de edad</t>
  </si>
  <si>
    <t>ind11</t>
  </si>
  <si>
    <t>Indicador de % de personas que han participado en la elaboración del plan de gestión y del presupuesto anual</t>
  </si>
  <si>
    <t>Meta 3.8. Lograr la cobertura sanitaria universal, incluida la protección contra los riesgos financieros, el acceso a servicios de salud esenciales de calidad y el acceso a medicamentos y vacunas inocuos, eficaces, asequibles y de calidad para todos</t>
  </si>
  <si>
    <t>Indicador 3.8.1. Cobertura de los servicios de salud esenciales</t>
  </si>
  <si>
    <t>Indicador 3.8.2. Proporción de la población con grandes gastos sanitarios por hogar como porcentaje del total de gastos o ingresos de los hogares</t>
  </si>
  <si>
    <t>Meta 3.9. De aquí a 2030, reducir considerablemente el número de muertes y enfermedades causadas por productos químicos peligrosos y por la polución y contaminación del aire, el agua y el suelo</t>
  </si>
  <si>
    <t>Indicador 3.9.1. Tasa de mortalidad atribuida a la contaminación de los hogares y del aire ambiente</t>
  </si>
  <si>
    <t>Indicador 3.9.2. Tasa de mortalidad atribuida al agua insalubre, el saneamiento deficiente y la falta de higiene ( exposición a servicios insalubres de agua, saneamiento e higiene para todos (WASH))</t>
  </si>
  <si>
    <t>Indicador 3.9.3. Tasa de mortalidad atribuida a intoxicaciones involuntarias</t>
  </si>
  <si>
    <t>ind13</t>
  </si>
  <si>
    <t>% de persona que han participado en la aprobación del plan de gestión y del presupuesto anual</t>
  </si>
  <si>
    <t>Meta 3.a. Fortalecer la aplicación del Convenio Marco de la Organización Mundial de la Salud para el Control del Tabaco en todos los países, según proceda</t>
  </si>
  <si>
    <t>Ind14</t>
  </si>
  <si>
    <t>Hemos publicado en la web los datos/resultados de la Auditoría Social del último ejercicio</t>
  </si>
  <si>
    <t>Meta 16.5. Reducir considerablemente la corrupción y el soborno en todas sus formas</t>
  </si>
  <si>
    <t>Meta 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</si>
  <si>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Indicador 3.b.1. Proporción de la población inmunizada con todas las vacunas incluidas en cada programa nacional</t>
  </si>
  <si>
    <t>Indicador 3.b.2. Total neto de asistencia oficial para el desarrollo destinado a los sectores de la investigación médica y la atención sanitaria básica</t>
  </si>
  <si>
    <t>Indicador 3.b.3. Proporción de centros de salud que disponen de un conjunto básico de medicamentos esenciales asequibles de manera sostenible</t>
  </si>
  <si>
    <t>ind20</t>
  </si>
  <si>
    <t>% de cargos de responsabilidad sobre el total de miembros de la organización desagregado por sexo</t>
  </si>
  <si>
    <t>Meta 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</si>
  <si>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Indicador 3.c.1. Densidad y distribución del personal sanitario</t>
  </si>
  <si>
    <t>Meta 3.d. Reforzar la capacidad de todos los países, en particular los países en desarrollo, en materia de alerta temprana, reducción de riesgos y gestión de los riesgos para la salud nacional y mundial</t>
  </si>
  <si>
    <t>Indicador 3.d.1. Capacidad prevista en el Reglamento Sanitario Internacional (RSI) y preparación para emergencias de salud</t>
  </si>
  <si>
    <t>Indicador 3.d.2. Porcentaje de infecciones del torrente sanguíneo debidas a determinados organismos resistentes a los antimicrobianos seleccionados</t>
  </si>
  <si>
    <t>ind23</t>
  </si>
  <si>
    <t>% de cargos societarios/políticos sobre el total de miembros de la organización desagregado por sexo</t>
  </si>
  <si>
    <t>Indicador 5.5.2. Proporción de mujeres en cargos directivos</t>
  </si>
  <si>
    <t>Objetivo 4. Garantizar una educación inclusiva y equitativa de calidad y promover oportunidades de aprendizaje permanente para todos</t>
  </si>
  <si>
    <t>Meta 4.1. De aquí a 2030, asegurar que todas las niñas y todos los niños terminen la enseñanza primaria y secundaria, que ha de ser gratuita, equitativa y de calidad y producir resultados de aprendizaje pertinentes y efectivos</t>
  </si>
  <si>
    <t>Indicador 4.2.1. Proporción de niños de 24 a 59 meses cuyo desarrollo es adecuado en cuanto a la salud, el aprendizaje y el bienestar psicosocial, desglosada por sexo</t>
  </si>
  <si>
    <t>Indicador 4.2.2. Tasa de participación en el aprendizaje organizado (un año antes de la edad oficial de ingreso en la enseñanza primaria), desglosada por sexo</t>
  </si>
  <si>
    <t>Meta 4.3. De aquí a 2030, asegurar el acceso igualitario de todos los hombres y las mujeres a una formación técnica, profesional y superior de calidad, incluida la enseñanza universitaria</t>
  </si>
  <si>
    <t>Indicador 4.3.1. Tasa de participación de los jóvenes y adultos en la enseñanza y formación académica y no académica en los últimos 12 meses, desglosada por sexo</t>
  </si>
  <si>
    <t>Meta 4.4. De aquí a 2030, aumentar considerablemente el número de jóvenes y adultos que tienen las competencias necesarias, en particular técnicas y profesionales, para acceder al empleo, el trabajo decente y el emprendimiento</t>
  </si>
  <si>
    <t>Indicador 4.4.1. Proporción de jóvenes y adultos con competencias en tecnología de la información y las comunicaciones (TIC), desglosada por tipo de competencia técnica.</t>
  </si>
  <si>
    <t>Meta 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</si>
  <si>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Meta 4.6. De aquí a 2030, asegurar que todos los jóvenes y una proporción considerable de los adultos, tanto hombres como mujeres, estén alfabetizados y tengan nociones elementales de aritmética</t>
  </si>
  <si>
    <t>Indicador 4.6.1. Proporción de la población en un grupo de edad determinado que ha alcanzado por lo menos un nivel fijo de competencia funcional en a) alfabetización y b) nociones elementales de aritmética, desglosada por sexo</t>
  </si>
  <si>
    <t>ind84</t>
  </si>
  <si>
    <t>Indicador del numero total de personas que han participado en la elaboración del plan de gestión y del presupuesto anual</t>
  </si>
  <si>
    <t>Meta 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lba contribución de la cultura al desarrollo sostenible</t>
  </si>
  <si>
    <t>Indicador 4.7.1. Grado en el que (i) la educación para la ciudadanía mundial y (ii) la educación para el desarrollo sostenible se incorporan en (a) las políticas nacionales de educación (b) los planes de estudio (c) la formación del profesorado y (d) la evaluación de los alumnos</t>
  </si>
  <si>
    <t>ind85</t>
  </si>
  <si>
    <t>Indicador del numero total de personas que han participado en la aprobación del plan de gestión y del presupuesto anual</t>
  </si>
  <si>
    <t>En que medida participas de la toma de decisiones en tu entorno de trabajo</t>
  </si>
  <si>
    <t>Indicador 4.a.1. Proporción de escuelas que ofrecen servicios básicos, desglosada por tipo de servicio</t>
  </si>
  <si>
    <t>ind88</t>
  </si>
  <si>
    <t>Indicador del numero de personas que ocupan cargos de responsabilidad en la estructura laboral de la organización</t>
  </si>
  <si>
    <t>Meta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</si>
  <si>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Indicador 4.b.1. Volumen de la asistencia oficial para el desarrollo destinada a becas, desglosado por sector y tipo de estudio</t>
  </si>
  <si>
    <t>Meta 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</si>
  <si>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Indicador 4.c.1. Proporción de docentes con las calificaciones mínimas requeridas, desglosada por nivel educativo</t>
  </si>
  <si>
    <t>Objetivo 5. Lograr la igualdad de género y empoderar a todas las mujeres y las niñas</t>
  </si>
  <si>
    <t xml:space="preserve">Ind98 - </t>
  </si>
  <si>
    <t>Ind1 - Ind26 - Ind27 - Ind261 - Ind262</t>
  </si>
  <si>
    <t>Meta 5.2. Eliminar todas las formas de violencia contra todas las mujeres y las niñas en los ámbitos público y privado, incluidas la trata y la explotación sexual y otros tipos de explotación</t>
  </si>
  <si>
    <t>Indicador 5.2.1. Proporción de mujeres y niñas a partir de 15 años de edad que han sufrido violencia física, sexual o psicológica a manos de su actual o anterior pareja en los últimos 12 meses, desglosada por forma de violencia y edad</t>
  </si>
  <si>
    <t>Indicador 5.2.2. Proporción de mujeres y niñas a partir de 15 años de edad que han sufrido violencia sexual a manos de personas que no eran su pareja en los últimos 12 meses, desglosada por edad y lugar del hecho</t>
  </si>
  <si>
    <t>ind114</t>
  </si>
  <si>
    <t>Salario medio del ejercicio desagregado por sexo</t>
  </si>
  <si>
    <t>euros</t>
  </si>
  <si>
    <t>Meta 5.3. Eliminar todas las prácticas nocivas, como el matrimonio infantil, precoz y forzado y la mutilación genital femenina</t>
  </si>
  <si>
    <t>Indicador 5.3.1. Proporción de mujeres de entre 20 y 24 años que estaban casadas o mantenían una unión estable antes de cumplir los 15 años y antes de cumplir los 18 años</t>
  </si>
  <si>
    <t>Indicador 5.3.2. Porcentaje de niñas y mujeres de entre 15 y 49 años que han sufrido mutilación o ablación genital femenina, desglosada por edad</t>
  </si>
  <si>
    <t>ind168</t>
  </si>
  <si>
    <t>Precepciones salarials brutas totales</t>
  </si>
  <si>
    <t>En que medida crees que tu salario se adapta a la categoría y funciones de tu puesto de trabajo</t>
  </si>
  <si>
    <t>ind4</t>
  </si>
  <si>
    <t>Plantilla media equivalente</t>
  </si>
  <si>
    <t xml:space="preserve"> Indicador 8.3.1. Proporción del empleo informal con respecto al empleo total, desglosada por sector y sexo</t>
  </si>
  <si>
    <t>Ind10 - Ind84</t>
  </si>
  <si>
    <t>Ind3</t>
  </si>
  <si>
    <t>Ind23</t>
  </si>
  <si>
    <t>ind5</t>
  </si>
  <si>
    <t>Indicador del volumen de compras sobre gastos</t>
  </si>
  <si>
    <t>Meta 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</si>
  <si>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Indicador 5.6.1. Proporción de mujeres de 15 a 49 años de edad que toman sus propias decisiones informadas sobre las relaciones sexuales, el uso de anticonceptivos y la atención de la salud reproductiva</t>
  </si>
  <si>
    <t>Indicador 5.6.2. Número de países con leyes y reglamentos que garantizan a los hombres y las mujeres a partir de los 15 años de edad un acceso pleno e igualitario a los servicios de salud sexual y reproductiva y a la información y educación al respecto</t>
  </si>
  <si>
    <t>ind6</t>
  </si>
  <si>
    <t>Indicador de cifra de negocio</t>
  </si>
  <si>
    <t>Indicador 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</si>
  <si>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Indicador 5.a.2. Proporción de países cuyo ordenamiento jurídico ( incluido el derecho consuetudinario) garantiza la igualdad de derechos de la mujer a la propiedad o el control de las tierras</t>
  </si>
  <si>
    <t>Meta 5.b. Mejorar el uso de la tecnología instrumental, en particular la tecnología de la información y las comunicaciones, para promover el empoderamiento de las mujeres</t>
  </si>
  <si>
    <t>Indicador 5.b.1. Proporción de personas que poseen un teléfono móvil, desglosada por sexo.</t>
  </si>
  <si>
    <t>ind8</t>
  </si>
  <si>
    <t>Resultado económico anual</t>
  </si>
  <si>
    <t>¿Las acciones que desarrollas tienen por objeto el beneficio de los que me rodean (no solo de ti y de tu familia cercana)</t>
  </si>
  <si>
    <t>¿Soy solidario con los demás?</t>
  </si>
  <si>
    <t>Meta 5.c. Aprobar y fortalecer políticas acertadas y leyes aplicables para promover la igualdad de género y el empoderamiento de todas las mujeres y las niñas a todos los niveles</t>
  </si>
  <si>
    <t>Indicador 5.c.1. Porcentaje de países con sistemas para el seguimiento de la igualdad de género y el empoderamiento de la mujer y la asignación de fondos públicos para ese fin</t>
  </si>
  <si>
    <t>Objetivo 6. Garantizar la disponibilidad y la gestión sostenible del agua y el saneamiento para todos</t>
  </si>
  <si>
    <t>Meta 6.1. De aquí a 2030, lograr el acceso universal y equitativo al agua potable a un precio asequible para todos</t>
  </si>
  <si>
    <t>Indicador 6.1.1. Proporción de la población que utiliza servicios de suministro de agua potable gestionados sin riesgos</t>
  </si>
  <si>
    <t>Meta 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</si>
  <si>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Indicador 6.2.1. Proporción de la población que utiliza: a) servicios de saneamiento gestionados sin riesgos y b) instalaciones para el lavado de manos con agua y jabón</t>
  </si>
  <si>
    <t>Meta 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</si>
  <si>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Indicador 6.3.1. Proporción de los flujos de aguas residuales domésticas e industriales tratados de manera adecuada</t>
  </si>
  <si>
    <t>Indicador 6.3.2. Proporción de masas de agua de buena calidad</t>
  </si>
  <si>
    <t>Ind106</t>
  </si>
  <si>
    <t>Se lleva un control interno de las emisiones de CO2</t>
  </si>
  <si>
    <t>Indicador 9.4.1. Emisiones de CO2 por unidad de valor añadido</t>
  </si>
  <si>
    <t xml:space="preserve">Indicador 12.2.1. Huella material en términos absolutos, huella material per cápita y huella material por PIB  </t>
  </si>
  <si>
    <t xml:space="preserve"> Indicador 13.2.2. Emisiones totales de gases de efecto invernadero por año</t>
  </si>
  <si>
    <t>Meta 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</si>
  <si>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Indicador 6.4.1. Cambio en el uso eficiente de los recursos híbridos con el paso del tiempo</t>
  </si>
  <si>
    <t>Indicador 6.4.2. Nivel de estrés hídrico: extracción de agua dulce en proporción a los recursos de agua dulce disponibles</t>
  </si>
  <si>
    <t>ind60</t>
  </si>
  <si>
    <t>¿Disponéis de prácticas y procedimientos para el ahorro y la eficiencia energética?</t>
  </si>
  <si>
    <t>Meta 6.5. De aquí a 2030, implementar la gestión integrada de los recursos hídricos a todos los niveles, incluso mediante la cooperación transfronteriza, según proceda</t>
  </si>
  <si>
    <t xml:space="preserve"> Indicador 6.5.1. Grado de gestión integrada de los recursos hídricos</t>
  </si>
  <si>
    <t xml:space="preserve"> Indicador 6.5.2. Proporción de la superficie de la cuenca transfronteriza con arreglos operacionales para cooperación en materias de agua</t>
  </si>
  <si>
    <t>ind61</t>
  </si>
  <si>
    <t>¿Disponéis de prácticas y procedimientos para el ahorro y la eficiencia en el consumo de agua?</t>
  </si>
  <si>
    <t xml:space="preserve">  Indicador 15.1.2. Proporción de lugares importantes para la biodiversidad terrestre y de agua dulce que están cubiertos por las áreas protegidas, por tipo de ecosistema</t>
  </si>
  <si>
    <t>Meta 6.6. De aquí a 2020, proteger y restablecer los ecosistemas relacionados con el agua, incluidos los bosques, las montañas, los humedales, los ríos, los acuíferos y los lagos</t>
  </si>
  <si>
    <t xml:space="preserve"> Indicador 6.6.1. Cambio en la extensión de los ecosistemas relacionados con el agua con el paso del tiempo</t>
  </si>
  <si>
    <t>ind62</t>
  </si>
  <si>
    <t>Contratáis todo el servicio eléctrico con empresas proveedoras que generan el 100% de su energía eléctrica de fuentes renovables certificada con garantía de origen?</t>
  </si>
  <si>
    <t>Aspecto A3.2
Cómo se mide el
método de
reciclaje que
utilizan los
suministradores
de bienes y
servicios?</t>
  </si>
  <si>
    <t>Meta 7.2. De aquí a 2030, aumentar considerablemente la proporción de energía renovable en el conjunto de fuentes energéticas</t>
  </si>
  <si>
    <t xml:space="preserve">  Indicador 7.2.1. Proporción de la energía renovable en el consumo final total de energía</t>
  </si>
  <si>
    <t>Meta 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</si>
  <si>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Indicador 6.a.1. Volumen de la asistencia oficial para el desarrollo destinada al agua y el saneamiento que forma parte de un plan de gastos coordinados por el gobierno</t>
  </si>
  <si>
    <t>ind63</t>
  </si>
  <si>
    <t>¿Utilizáis papel reciclado y/o con certificación de explotación forestal sostenible de manera regular y mayoritaria?</t>
  </si>
  <si>
    <t>Meta 6.b. Apoyar y fortalecer la participación de las comunidades locales en la mejora de la gestión del agua y el saneamiento</t>
  </si>
  <si>
    <t xml:space="preserve">  Indicador 6.b.1. Proporción de dependencias administrativas locales que han establecido políticas y procedimientos operacionales para la participación de las comunidades locales en la gestión del agua y el saneamiento</t>
  </si>
  <si>
    <t>ind65</t>
  </si>
  <si>
    <t>¿Disponéis de prácticas formales de gestión de residuos?</t>
  </si>
  <si>
    <t>Disponéis de papeleras diferentes para reciclar distintos tipos de residuos?</t>
  </si>
  <si>
    <t>¿Tengo una actitud ecológico, intento generar los mínimos residuos y tratarlos correctamente, reciclando y reutilizando aquellos que produzco?</t>
  </si>
  <si>
    <t>Indicador 12.3.1. a) Índice de pérdidas de alimentos y b) índice de desperdicio de alimentos</t>
  </si>
  <si>
    <t>Meta 12.5. De aquí a 2030, reducir considerablemente la generación de desechos mediante actividades de prevención, reducción, reciclado y reutilización</t>
  </si>
  <si>
    <t>Objetivo 7. Garantizar el acceso a una energía asequible, fiable, sostenible y moderna para todos</t>
  </si>
  <si>
    <t>Meta 7.1. De aquí a 2030, garantizar el acceso universal a servicios energéticos asequibles, fiables y modernos</t>
  </si>
  <si>
    <t xml:space="preserve"> Indicador 7.1.1. Proporción de la población que tiene acceso a la electricidad</t>
  </si>
  <si>
    <t xml:space="preserve"> Indicador 7.1.2. Proporción de la población cuya fuente primaria de energía son los combustibles y tecnología limpios</t>
  </si>
  <si>
    <t>ind69</t>
  </si>
  <si>
    <t>A la hora de adquirir un producto, ¿se contemplan criterios de consumo responsable?</t>
  </si>
  <si>
    <t>En que medida el ayuntamiento fomenta la alimentación saludable, responsable, de comercio justo, ecológica y de proximidad entre los empleados y sus familias.</t>
  </si>
  <si>
    <t>A3.1 - Protección medioambiental en la cadena de suministro</t>
  </si>
  <si>
    <t>C3.2 - Alimentación
ecológica</t>
  </si>
  <si>
    <t>¿Me preocupo por conocer cómo trabajan a quiénes compro productos o servicios?, ¿Conozco la conducta ética que tienen con sus empleados, medioambiente, dejando de comprar en casos negativos?</t>
  </si>
  <si>
    <t>¿El objetivo de las relaciones con nuestros proveedores, es que estas sean justas, duraderas y basadas en la confianza?</t>
  </si>
  <si>
    <t>¿A quienes compro valorara los impactos ambientales de sus cadenas de suministro, para seleccionar las opciones más sostenibles?</t>
  </si>
  <si>
    <t>¿Tienen nuestros proveedores toda la información requerida en los productos, llegando a denunciar la falta relevante de la información?</t>
  </si>
  <si>
    <t xml:space="preserve">¿Fomentas el comportamiento ecológico de los seres que te rodean, desde la alimentación sana, consumos conscientes, energías renovables, reciclado. . .? </t>
  </si>
  <si>
    <t>Meta 12.2. De aquí a 2030, lograr la gestión sostenible y el uso eficiente de los recursos naturales</t>
  </si>
  <si>
    <t xml:space="preserve">  Indicador 12.2.2. Consumo material interno en términos absolutos, consumo material interno per cápita y consumo material interno por PIB</t>
  </si>
  <si>
    <t>Meta 12.7. Promover prácticas de adquisición pública que sean sostenibles, de conformidad con las políticas y prioridades nacionales</t>
  </si>
  <si>
    <t>Indicador 12.7.1. Grado de aplicación de políticas y planes de acción sostenibles en materia de adquisiciones públicas</t>
  </si>
  <si>
    <t>ind254</t>
  </si>
  <si>
    <t>% total de las compras de bienes y servicios realizadas a entidades del mercado social y/o REAS y a entidades de la economía social y solidaria</t>
  </si>
  <si>
    <t>Meta 7.3. De aquí a 2030, duplicar la tasa mundial de mejora de la eficiencia energética</t>
  </si>
  <si>
    <t>Indicador 7.3.1. Intensidad energética medida en función de la energía primaria y el producto interno bruto (PIB)</t>
  </si>
  <si>
    <t>ind256</t>
  </si>
  <si>
    <t>% de excedentes económicos repartidos a las empresas o personas socias respecto al total</t>
  </si>
  <si>
    <t>Meta 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</si>
  <si>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Indicador 7.a.1. Corrientes financieras internacionales hacia los países en desarrollo para apoyar la investigación y el desarrollo de energías limpias y la producción de energía renovable, incluidos los sistemas híbridos</t>
  </si>
  <si>
    <t>ind257</t>
  </si>
  <si>
    <t>% de excedentes económicos repartidos dedicados a compensación de pérdidas respecto al total</t>
  </si>
  <si>
    <t>Meta 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</si>
  <si>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Indicador 7.b.1. Capacidad instalada de generación de energía renovable en los países en desarrollo (expresada en vatios per cápita)</t>
  </si>
  <si>
    <t>ind258</t>
  </si>
  <si>
    <t>% de excedentes económicos repartidos dedicados a reservas respecto al total</t>
  </si>
  <si>
    <t>Objetivo 8. Promover el crecimiento económico sostenido, inclusivo y sostenible, el empleo pleno y productivo y el trabajo decente para todos</t>
  </si>
  <si>
    <t>Meta 8.1. Mantener el crecimiento económico per cápita de conformidad con las circunstancias nacionales y, en particular, un crecimiento del producto interno bruto de al menos el 7% anual en los países menos adelantados</t>
  </si>
  <si>
    <t>Indicador 8.2.1. Tasa de crecimiento anual del PIB real por persona empleada</t>
  </si>
  <si>
    <t xml:space="preserve">Ind1b - Ind4 </t>
  </si>
  <si>
    <t>Meta 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</si>
  <si>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 xml:space="preserve"> Indicador 8.4.1. Huella material en términos absolutos, huella material percápita y huella material por PIB</t>
  </si>
  <si>
    <t xml:space="preserve">  Indicador 8.4.2. Consumo material interno en términos absolutos, consumo material interno per cápita y consumo material interno por PIB</t>
  </si>
  <si>
    <t>Ind80</t>
  </si>
  <si>
    <t>Ind205</t>
  </si>
  <si>
    <t>Indicador 8.5.2. Tasa de desempleo, desglosada por sexo, edad y personas con discapacidad.</t>
  </si>
  <si>
    <t xml:space="preserve">  Indicador 16.1.4. Proporción de la población que se siente segura al caminar sola en su zona de residencia</t>
  </si>
  <si>
    <t xml:space="preserve">  Indicador 16.2.3. Porcentaje de mujeres y hombres jóvenes de entre 18 a 29 años que sufrieron violencia sexual antes de cumplir los 18 años</t>
  </si>
  <si>
    <t>Meta 8.6. De aquí a 2020, reducir considerablemente la proporción de jóvenes que no están empleados y no cursan estudios ni reciben capacitación</t>
  </si>
  <si>
    <t>Indicador 8.6.1. Proporción de jóvenes (entre 15 y 24 años) que no cursan estudios, no están empleados ni reciben capacitación</t>
  </si>
  <si>
    <t>ind264</t>
  </si>
  <si>
    <t>Número de centros de trabajo de la organización</t>
  </si>
  <si>
    <t>Centros de trabajo</t>
  </si>
  <si>
    <t>Meta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</si>
  <si>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Indicador 8.7.1. Proporción y número de niños de entre 5 y 17 años que realizan trabajo infantil, por sexo y edad</t>
  </si>
  <si>
    <t>Ind77</t>
  </si>
  <si>
    <t>Indicador 8.8.1. Lesiones ocupacionales mortales y no mortales por cada 100.000 trabajadores, por sexo y estatus migratorio</t>
  </si>
  <si>
    <t>Meta 8.9. De aquí a 2030, elaborar y poner en práctica políticas encaminadas a promover un turismo sostenible que cree puestos de trabajo y promueva la cultura y los productos locales</t>
  </si>
  <si>
    <t xml:space="preserve">  Indicador 8.9.1. PIB generado directamente por el turismo en proporción al PIB total y a la tasa de crecimiento.  </t>
  </si>
  <si>
    <t xml:space="preserve">  Indicador 8.9.2. Proporción de empleos en el sector del turismo sostenible respecto del total de empleos del turismo</t>
  </si>
  <si>
    <t>Meta 8.10. Fortalecer la capacidad de las instituciones financieras nacionales para fomentar y ampliar el acceso a los servicios bancarios, financieros y de seguros para todos</t>
  </si>
  <si>
    <t xml:space="preserve">  Indicador 8.10.1. a) Número de sucursales de bancos comerciales por cada 100.000 adultos y b) número de cajeros automáticos por cada 100.000 adultos  </t>
  </si>
  <si>
    <t xml:space="preserve">  Indicador 8.10.2. Proporción de adultos (a partir de 15 años de edad) que tienen una cuenta en un banco u otra institución financiera o un proveedor de servicios de dinero móvil</t>
  </si>
  <si>
    <t>ind275</t>
  </si>
  <si>
    <t>Excedentes económicos repartidos dedicados a Reservas</t>
  </si>
  <si>
    <t>Meta 8.a. Aumentar el apoyo a la iniciativa de ayuda para el comercio en los países en desarrollo, en particular los países menos adelantados, incluso mediante el Marco Integrado Mejorado para la Asistencia Técnica a los Países Menos Adelantados en Materia de Comercio</t>
  </si>
  <si>
    <t>Indicador 8.a.1. Compromisos y desembolsos en relación con la iniciativa Ayuda para el Comercio</t>
  </si>
  <si>
    <t>ind276</t>
  </si>
  <si>
    <t>Indicador de % reservas destinadas a educación/formación</t>
  </si>
  <si>
    <t>Meta 8.b. De aquí a 2030, desarrollar y poner en marcha una estrategia mundial para el empleo de los jóvenes y aplicar el Pacto Mundial para el Empleo de la Organización Internacional del Trabajo</t>
  </si>
  <si>
    <t>Indicador 8.b.1. Existencia de una estrategia nacional organizada y en marcha para el empleo de los jóvenes, como estrategia independiente o como parte de una estrategia nacional de empleo</t>
  </si>
  <si>
    <t>ind277</t>
  </si>
  <si>
    <t>Indicador de % reservas destinadas a causas sociales y solidarias</t>
  </si>
  <si>
    <t>Objetivo 9. Construir infraestructuras resilientes, promover la industrialización inclusiva y sostenible y fomentar la innovación</t>
  </si>
  <si>
    <t>Meta 9.1. Desarrollar infraestructuras fiables, sostenibles, resilientes y de calidad, incluidas infraestructuras regionales y transfronterizas, para apoyar el desarrollo económico y el bienestar humano, haciendo especial hincapié en el acceso asequible y equitativo para todos</t>
  </si>
  <si>
    <t xml:space="preserve"> Indicador 9.1.1. Proporción de la población rural que vive a menos de 2 km de una carretera transitable todo el año</t>
  </si>
  <si>
    <t xml:space="preserve"> Indicador 9.1.2. Volumen de transporte de pasajeros y carga, por medio de transporte</t>
  </si>
  <si>
    <t>eta 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</si>
  <si>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 xml:space="preserve">  Indicador 9.2.1. Valor añadido del sector manufacturero en proporción al PIB y per cápita  </t>
  </si>
  <si>
    <t xml:space="preserve">  Indicador 9.2.2. Empleo del sector manufacturero en proporción al empleo total</t>
  </si>
  <si>
    <t xml:space="preserve">  Indicador 9.3.1. Proporción del valor añadido total del sector industrial correspondiente a las pequeñas industrias  </t>
  </si>
  <si>
    <t xml:space="preserve"> Indicador 9.3.2. Porcentaje de las pequeñas industrias que han obtenido un préstamo o una línea de crédito</t>
  </si>
  <si>
    <t>ind106</t>
  </si>
  <si>
    <t>Meta 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</si>
  <si>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Indicador 9.5.1. Gastos en investigación y desarrollo en proporción al PIB</t>
  </si>
  <si>
    <t>Indicador 9.5.2. Número de investigadores (en equivalente a tiempo completo) por cada millón de habitantes</t>
  </si>
  <si>
    <t>Meta 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</si>
  <si>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Indicador 9.a.1. Total de apoyo internacional oficial (asistencia oficial para el desarrollo más otras corrientes oficiales) destinado a la infraestructura</t>
  </si>
  <si>
    <t>ind126</t>
  </si>
  <si>
    <t>Vinculación al territorio</t>
  </si>
  <si>
    <t xml:space="preserve">Quines vies teniu per detectar les necessitats, demandes i inquietuds del territori? Diagnòstic comunitari / Entrevistes / Enquestes / Bústia física / Bústia virtual / Grups de treball / Campanyes de comunicació / Espais de trobada / Debats / Persona/es encarregades de l'escolta de forma proactiva / Altres (especificar) </t>
  </si>
  <si>
    <t>En que medida piensas que el ayuntamiento fomenta algún tipo de organización laboral que permita una mejor atención al ciudadano</t>
  </si>
  <si>
    <t>E1.1- Consideración
de los derechos e
intereses de terceros
en el entorno
político.</t>
  </si>
  <si>
    <t>E1.2- Consideración
de los derechos e
intereses de terceros
en el entorno social.</t>
  </si>
  <si>
    <t>Meta 9.b. Apoyar el desarrollo de tecnologías, la investigación y la innovación nacionales en los países en desarrollo, incluso garantizando un entorno normativo propicio a la diversificación industrial y la adición de valor a los productos básicos, entre otras cosas</t>
  </si>
  <si>
    <t>Indicador 9.b.1. Proporción del valor añadido por la industria de tecnología mediana y alta del valor añadido total</t>
  </si>
  <si>
    <t>Meta 9.c. Aumentar significativamente el acceso a la tecnología de la información y las comunicaciones y esforzarse por proporcionar acceso universal y asequible a Internet en los países menos adelantados de aquí a 2020</t>
  </si>
  <si>
    <t>Indicador 9.c.1. Proporción de la población con cobertura de red móvil, desglosada por tecnología</t>
  </si>
  <si>
    <t xml:space="preserve">Objetivo 10. Reducción de las desigualdades en los países y entre ellos. </t>
  </si>
  <si>
    <t>Meta 10.1. De aquí a 2030, lograr progresivamente y mantener el crecimiento de los ingresos del 40% más pobre de la población a una tasa superior a la media nacional</t>
  </si>
  <si>
    <t>Indicador 10.1.1. Tasas de crecimiento per cápita de los gastos o ingresos de los hogares del 40% más pobre de la población y la población total.</t>
  </si>
  <si>
    <t>Cuidado de las personas, los procesos y el entorno</t>
  </si>
  <si>
    <t>Ind155</t>
  </si>
  <si>
    <t>Indicador 10.2.1. Proporción de personas que viven por debajo del 50% de la mediana de los ingresos, desglosada por sexo, edad y personas con discapacidad.</t>
  </si>
  <si>
    <t>cuidado de los proveedores</t>
  </si>
  <si>
    <t>A2.2 Condiciones
comerciales
solidarias</t>
  </si>
  <si>
    <t>cuidado del contribuyente</t>
  </si>
  <si>
    <t>B1.2 - Derechos de los contribuyentes (solo aplicable a Suiza)</t>
  </si>
  <si>
    <t>Nombre total de persones treballadores que provenen de situacions de risc d'exclusió social disgregat per sexe</t>
  </si>
  <si>
    <t>CUIDADO DE LA PERSONAS Y EL ENTORNO</t>
  </si>
  <si>
    <t>ind66</t>
  </si>
  <si>
    <t>Disposeu de pràctiques formals de gestió de residus, tant generals com especials?</t>
  </si>
  <si>
    <t>ind179</t>
  </si>
  <si>
    <t>¿La entidad incorpora metodologías de participación para que todas las personas se comuniquen en igualdad de condiciones?</t>
  </si>
  <si>
    <t>Indicador 11.3.2. Proporción de ciudades que cuentan con una estructura de participación directa de la sociedad civil en la planificación y la gestión urbanas y funcionan con regularidad y democráticamente</t>
  </si>
  <si>
    <t>D1.3 – Cómo
contribuye el
Ayuntamiento a la
elevación o mejora
de la calidad de vida</t>
  </si>
  <si>
    <t>D1.4 – Cómo
contribuye el
Ayuntamiento al
incremento de
calidad de vida de la
ciudadanía</t>
  </si>
  <si>
    <t>D2.1 - Bienestar
social</t>
  </si>
  <si>
    <t>E2.2 - Calidad de vida en el municipio</t>
  </si>
  <si>
    <t>D4.1.1 - Justicia
social de los
servicios públicos</t>
  </si>
  <si>
    <t>E1.3 -
Responsabilidad a largo plazo por las personas y la
naturaleza</t>
  </si>
  <si>
    <t>E2.1 - Participación
en la
responsabilidad por
el Bien Común</t>
  </si>
  <si>
    <t>E3.3 - Evitar
decisiones
irreversibles</t>
  </si>
  <si>
    <t>E4.2 - Promoción de
la integración social</t>
  </si>
  <si>
    <t>¿Procuro que mis acciones contribuyan con posibles mejoras sostenibles en el ámbito social o medioambiental?</t>
  </si>
  <si>
    <t>¿Aporto al la comunidad que me rodea, participando activamente y cooperando con las causas sociales que se desarrollan en ésta y mi contribución en impuestos es la que se me requiere?</t>
  </si>
  <si>
    <t>Meta 10.4. Adoptar políticas, especialmente fiscales, salariales y de protección social, y lograr progresivamente una mayor igualdad</t>
  </si>
  <si>
    <t>Indicador 10.4.1. Proporción del PIB generada por el trabajo</t>
  </si>
  <si>
    <t>Indicador 10.4.2. Efecto redistributivo de la política fiscal</t>
  </si>
  <si>
    <t>Datos personales</t>
  </si>
  <si>
    <t>Años de antiguedad como empleado público trabajando para el ayuntamiento:</t>
  </si>
  <si>
    <t>Meta 10.5. Mejorar la reglamentación y vigilancia de las instituciones y los mercados financieros mundiales y fortalecer la aplicación de esos reglamentos</t>
  </si>
  <si>
    <t>Indicador 10.5.1. Indicadores de solidez financiera</t>
  </si>
  <si>
    <t>¿Piensas que el teletrabajo es una modalidad susceptible de realización en tu puesto de trabajo?</t>
  </si>
  <si>
    <t>Meta 10.6. Asegurar una mayor representación e intervención de los países en desarrollo en las decisiones adoptadas por las instituciones económicas y financieras internacionales para aumentar la eficacia, fiabilidad, rendición de cuentas y legitimidad de esas instituciones</t>
  </si>
  <si>
    <t>Indicador 10.6.1. Proporción de miembros y derechos de voto de los países en desarrollo en organizaciones internacionales</t>
  </si>
  <si>
    <t>Si tu respuesta anterior es afirmativa, en que grado piensas que se está realizando.</t>
  </si>
  <si>
    <t xml:space="preserve"> Indicador 10.7.1. Costo de la contratación sufragado por el empleado en proporción a los ingresos mensuales recibidos en el país de destino</t>
  </si>
  <si>
    <t xml:space="preserve"> Indicador 10.7.2. Número de países que han aplicado políticas migratorias bien gestionadas que facilitan la migración y la movilidad ordenadas, seguras, regulares y responsables de las personas</t>
  </si>
  <si>
    <t xml:space="preserve"> Indicador 10.7.3. Número de personas que murieron o desaparecieron en el proceso de migración hacia un destino internacional</t>
  </si>
  <si>
    <t xml:space="preserve"> Indicador 10.7.4. Proporción de la población integrada por refugiados, desglosada por país de origen</t>
  </si>
  <si>
    <t>Tipo de relación laboral</t>
  </si>
  <si>
    <t>Meta 10.a. Aplicar el principio del trato especial y diferenciado para los países en desarrollo, en particular los países menos adelantados, de conformidad con los acuerdos de la Organización Mundial del Comercio</t>
  </si>
  <si>
    <t>Indicador 10.a.1. Proporción de líneas arancelarias que se aplican a las importaciones de los países menos adelantados y los países en desarrollo con arancel cero</t>
  </si>
  <si>
    <t>Edad</t>
  </si>
  <si>
    <t>Meta 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</si>
  <si>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Indicador 10.b.1. Corrientes totales de recursos para el desarrollo, desglosada por país receptor y país donante y por tipo de corriente (por ejemplo, asistencia oficial para el desarrollo, inversión extranjera directa y otras corrientes)</t>
  </si>
  <si>
    <t>Meta 10.c. De aquí a 2030, reducir a menos del 3% los costos de transacción de las remesas de los migrantes y eliminar los corredores de remesas con un costo superior al 5%</t>
  </si>
  <si>
    <t>Indicador 10.c.1. Costo de las remesas en proporción a las sumas remitidas</t>
  </si>
  <si>
    <t>Objetivo 11. Lograr que las ciudades y los asentamientos humanos sean inclusivos, seguros, resilientes y sostenibles</t>
  </si>
  <si>
    <t>Meta 11.1. De aquí a 2030, asegurar el acceso de todas las personas a viviendas y servicios básicos adecuados, seguros y asequibles y mejorar los barrios marginales</t>
  </si>
  <si>
    <t>Indicador 11.1.1. Proporción de la población urbana que vive en barrios marginales, asentamientos informales o viviendas inadecuadas</t>
  </si>
  <si>
    <t>Meta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</si>
  <si>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Indicador 11.2.1. Proporción de la población que tiene fácil acceso al transporte público, desglosada por sexo, edad y personas con discapacidad</t>
  </si>
  <si>
    <t>Meta 11.3. De aquí a 2030, aumentar la urbanización inclusiva y sostenible y la capacidad para la planificación y la gestión participativas, integradas y sostenibles de los asentamientos humanos en todos los países</t>
  </si>
  <si>
    <t xml:space="preserve">  Indicador 11.3.1. Relación entre la tasa de consumo de tierras y la tasa de crecimiento de la población  </t>
  </si>
  <si>
    <t xml:space="preserve">  Indicador 11.3.2. Proporción de ciudades que cuentan con una estructura de participación directa de la sociedad civil en la planificación y la gestión urbanas y funcionan con regularidad y democráticamente</t>
  </si>
  <si>
    <t>ind 179</t>
  </si>
  <si>
    <t>Meta 11.4. Redoblar los esfuerzos para proteger y salvaguardar el patrimonio cultural y natural del mundo</t>
  </si>
  <si>
    <t>Indicador 11.4.1. Total de gastos per cápita destinados a la preservación, protección y conservación de todo el patrimonio cultural y natural, desglosado por fuente de financiación ( pública y privada), tipo de patrimonio ( cultural y natural) y nivel de gobierno ( nacional, regional y local/municipal)</t>
  </si>
  <si>
    <t>Meta 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</si>
  <si>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Indicador 11.5.1. Número de muertos, desaparecidos, heridos, reubicados o evacuados debido a desastres por cada 100.000 personas</t>
  </si>
  <si>
    <t>Indicador 11.5.2. Pérdidas económicas directas en relación con el PIB mundial, daños en la infraestructura esencial y número de interrupciones de los servicios básicos atribuidos a desastres</t>
  </si>
  <si>
    <t>ind66  ind154</t>
  </si>
  <si>
    <t>ind66 ind154</t>
  </si>
  <si>
    <t xml:space="preserve"> Indicador 11.6.2. Niveles medios anuales de partículas finas (por ejemplo, PM2.5 y PM10) en las ciudades (ponderados según la población)</t>
  </si>
  <si>
    <t>Meta 11.7. De aquí a 2030, proporcionar acceso universal a zonas verdes y espacios públicos seguros, inclusivos y accesibles, en particular para las mujeres y los niños, las personas de edad y las personas con discapacidad</t>
  </si>
  <si>
    <t xml:space="preserve"> Indicador 11.7.1. Proporción media de la superficie edificada de las ciudades que se dedica a espacios abiertos para el uso público de todos, desglosada por sexo, edad y personas con discapacidad</t>
  </si>
  <si>
    <t xml:space="preserve">  Indicador 11.7.2. Proporción de personas que han sido víctimas de acoso físico o sexual en los últimos 12 meses, desglosada por sexo, edad, grado de discapacidad y lugar del hecho</t>
  </si>
  <si>
    <t>Meta 11.a. Apoyar los vínculos económicos, sociales y ambientales positivos entre las zonas urbanas, periurbanas y rurales fortaleciendo la planificación del desarrollo nacional y regional</t>
  </si>
  <si>
    <t>tiene que estar si o si</t>
  </si>
  <si>
    <t>Indicador 11.a.1. Número de países que cuentan con políticas urbanas nacionales o planes de desarrollo regionales que a) responden a la dinámica de la población, b) garantizan un desarrollo territorial equilibrado y c) aumentan el margen fiscal local</t>
  </si>
  <si>
    <t>Meta 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</si>
  <si>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 xml:space="preserve">  Indicador 11.b.1. Número de países que adoptan y aplican estrategias nacionales de reducción del riesgo de desastres en consonancia con el Marco de Sendái para la Reducción del Riesgo de Desastres 2015-2030  </t>
  </si>
  <si>
    <t xml:space="preserve"> Indicador 11.b.2. Proporción de los gobiernos locales que adoptan e implementan estrategias locales para la reducción del riesgo de desastres en consonancia con las estrategias nacionales de reducción del riesgo de desastres</t>
  </si>
  <si>
    <t>Meta 11.c. Proporcionar apoyo a los países menos adelantados, incluso mediante asistencia financiera y técnica, para que puedan construir edificios sostenibles y resilientes utilizando materiales locales</t>
  </si>
  <si>
    <t>Indicador 11.c.1. Proporción de apoyo financiero para los Países Menos Adelantados que se asigna a la construcción y rehabilitación de edificios sostenibles, flexibles y eficientes en recursos que utilizan materiales locales</t>
  </si>
  <si>
    <t>Objetivo 12. Garantizar modalidades de consumo y producción sostenibles</t>
  </si>
  <si>
    <t>Meta 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</si>
  <si>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Indicador 12.1.1. Número de países con planes que elaboran, adoptan o aplican instrumentos de política destinados a apoyar la transición hacia modalidades de consumo y producción sostenibles</t>
  </si>
  <si>
    <t>Ind69</t>
  </si>
  <si>
    <t>ind65 ind185</t>
  </si>
  <si>
    <t xml:space="preserve">Indicador 12.4.1. Número de partes en los acuerdos ambientales multilaterales internacionales sobre desechos peligrosos y otros productos químicos que cumplen sus compromisos y obligaciones de transmitir información como se exige en cada uno de esos acuerdos  </t>
  </si>
  <si>
    <t xml:space="preserve">  Indicador 12.4.2. a) Desechos peligrosos generados per cápita y b) proporción de desechos peligrosos tratados, desglosados por tipo de tratamiento.</t>
  </si>
  <si>
    <t>Indicador 12.5.1. Total Nacional de reciclado, en toneladas de material reciclado</t>
  </si>
  <si>
    <t>Meta 12.6. Alentar a las empresas, en especial las grandes empresas y las empresas transnacionales, a que adopten prácticas sostenibles e incorporen información sobre la sostenibilidad en su ciclo de presentación de informes</t>
  </si>
  <si>
    <t>Indicador 12.6.1. Número de empresas que publican informes sobre sostenibilidad</t>
  </si>
  <si>
    <t>ind104</t>
  </si>
  <si>
    <t>Meta 12.a. Ayudar a los países en desarrollo a fortalecer su capacidad científica y tecnológica para avanzar hacia modalidades de consumo y producción más sostenibles</t>
  </si>
  <si>
    <t>Indicador 12.a.1. Capacidad instalada de generación de energía renovable en los países en desarrollo (expresada en vatios per cápita)</t>
  </si>
  <si>
    <t>Meta 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</si>
  <si>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Indicador 12.c.1. Cuantía de los subsidios a los combustibles fósiles por unidad de PIB (producción y consumo) y como proporción del total de los gastos nacionales en combustibles fósiles</t>
  </si>
  <si>
    <t>Objetivo 13. Adoptar medidas urgentes para combatir el cambio climático y sus efectos</t>
  </si>
  <si>
    <t>Ind59 - Ind65</t>
  </si>
  <si>
    <t xml:space="preserve"> Indicador 13.1.1. Número de países con estrategias nacionales y locales para la reducción del riesgo de desastres</t>
  </si>
  <si>
    <t xml:space="preserve">  Indicador 13.1.1. Número de muertos, desaparecidos, heridos, reubicados o evacuados debido a desastres por cada 100.000 personas  </t>
  </si>
  <si>
    <t xml:space="preserve">  Indicador 13.1.2. Número de muertos, desaparecidos, heridos, reubicados o evacuados debido a desastres por cada 100.000 personas</t>
  </si>
  <si>
    <t>ind59 - Ind102 - Ind60 - Ind61 - Ind62 - Ind63</t>
  </si>
  <si>
    <t xml:space="preserve">  Indicador 13.2.1. Número de países con contribuciones determinadas a nivel nacional, estrategias a largo plazo y planes y estrategias nacionales de adaptación y estrategias indicadas en comunicaciones sobre la adaptación y comunicaciones nacionales  </t>
  </si>
  <si>
    <t>Indicador 13.3.1. Grado en que i) la educación para la ciudadanía mundial y ii) la educación para el desarrollo sostenible se incorporan en a) las políticas nacionales de educación, b) los planes de estudio, c) la formación del profesorado y d) la evaluación de los estudiantes</t>
  </si>
  <si>
    <t>Meta 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</si>
  <si>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Indicador 13.a.1. Suma en dólares de los Estados Unidos movilizada por año a partir de 2020 como parte del compromiso de los 100.000 millones de dólares</t>
  </si>
  <si>
    <t>Meta 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</si>
  <si>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Indicador 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</si>
  <si>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Objetivo 14. Conservar y utilizar sosteniblemente los océanos, los mares y los recursos marinos para el desarrollo sostenible</t>
  </si>
  <si>
    <t>Meta 14.1. De aquí a 2025, prevenir y reducir significativamente la contaminación marina de todo tipo, en particular la producida por actividades realizadas en tierra, incluidos los detritos marinos y la polución por nutrientes</t>
  </si>
  <si>
    <t>Indicador 14.1.1. a) Índice de eutrofización Costero (ICEP); y b) densidad de detritos plásticos</t>
  </si>
  <si>
    <t>Indicador 14.2.1. Número de países que aplican enfoques basados en los ecosistemas para gestionar las zonas marinas</t>
  </si>
  <si>
    <t>Meta 14.3. Minimizar y abordar los efectos de la acidificación de los océanos, incluso mediante una mayor cooperación científica a todos los niveles</t>
  </si>
  <si>
    <t>Indicador 14.3.1. Acidez media del mar (pH) medida en un conjunto convenido de estaciones de muestreo representativas</t>
  </si>
  <si>
    <t>Meta 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</si>
  <si>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Indicador 14.4.1. Proporción de poblaciones de peces cuyos niveles son biológicamente sostenibles</t>
  </si>
  <si>
    <t>Meta 14.5. De aquí a 2020, conservar al menos el 10% de las zonas costeras y marinas, de conformidad con las leyes nacionales y el derecho internacional y sobre la base de la mejor información científica disponible</t>
  </si>
  <si>
    <t>Indicador 14.5.1. Cobertura de las zonas protegidas en relación con las zonas marinas</t>
  </si>
  <si>
    <t>Meta 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</si>
  <si>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Indicador 14.6.1. Grado de aplicación de instrumentos internacionales cuyo objetivo es combatir la pesca ilegal, no declarada y no reglamentada</t>
  </si>
  <si>
    <t>Meta 14.7. 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</si>
  <si>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Indicador 14.7.1. Proporción del PIB correspondiente a la pesca sostenible en los pequeños Estados insulares en desarrollo, en los países menos adelantados y todos los países</t>
  </si>
  <si>
    <t>Meta 14.a.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</si>
  <si>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Indicador 14.a.1. Proporción del presupuesto total de investigación asignada a la investigación en el campo de la tecnología marina</t>
  </si>
  <si>
    <t>Meta 14.b. Facilitar el acceso de los pescadores artesanales a los recursos marinos y los mercados</t>
  </si>
  <si>
    <t>Indicador 14.b.1. Grado de aplicación de un marco jurídico, reglamentario, normativo o institucional que reconozca y proteja los derechos de acceso de la pesca en pequeña escala</t>
  </si>
  <si>
    <t>Meta 14.c.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</si>
  <si>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Indicador 14.c.1. Número de países que, mediante marcos jurídicos, normativos e institucionales, avanzan en la ratificación, la aceptación y la implementación de lo instrumentos relacionados con los océanos que aplican el derecho internacional reflejado en la Convención de las Naciones Unidas sobre el Derecho del Mar para la conservación y el uso sostenible de los océanos y sus recursos</t>
  </si>
  <si>
    <t>Objetivo 15. Proteger, restablecer y promover el uso sostenible de los ecosistemas terrestres, gestionar sosteniblemente los bosques, luchar contra la desertificación, detener e invertir la degradación de las tierras y detener la pérdida de biodiversidad</t>
  </si>
  <si>
    <t>ind061</t>
  </si>
  <si>
    <t>Meta 15.3. De aquí a 2030, luchar contra la desertificación, rehabilitar las tierras y los suelos degradados, incluidas las tierras afectadas por la desertificación, la sequía y las inundaciones, y procurar lograr un mundo con efecto neutro en la degradación del las tierras</t>
  </si>
  <si>
    <t>Indicador 15.3.1. Proporción de tierras degradadas en comparación con la superficie total</t>
  </si>
  <si>
    <t>Meta 15.4. De aquí a 2030, asegurar la conservación de los ecosistemas montañosos, incluida su diversidad biológica, a fin de mejorar su capacidad de proporcionar beneficios esenciales para el desarrollo sostenible</t>
  </si>
  <si>
    <t xml:space="preserve">Indicador 15.4.1. Lugares importantes para la biodiversidad de las montañas incluidos en zonas protegidas  </t>
  </si>
  <si>
    <t xml:space="preserve">  Indicador 15.4.2. Índice de cobertura verde de las montañas</t>
  </si>
  <si>
    <t>Meta 15.5. Adoptar medidas urgentes y significativas para reducir la degradación de los hábitats naturales, detener la pérdida de biodiversidad y, de aquí a 2020, proteger las especies amenazadas y evitar su extinción</t>
  </si>
  <si>
    <t>Indicador 15.5.1. Índice de la Lista Roja</t>
  </si>
  <si>
    <t>Meta 15.6. Promover la participación justa y equitativa en los beneficios derivados de la utilización de los recursos genéticos y promover el acceso adecuado a esos recursos, según lo convenido internacionalmente</t>
  </si>
  <si>
    <t>Indicador 15.6.1. Número de países que han adoptado marcos legislativos, administrativos y de políticas para asegurar la distribución justa y equitativa de los beneficios</t>
  </si>
  <si>
    <t>Meta 15.7. Adoptar medidas urgentes para poner fin a la caza furtiva y el tráfico de especies protegidas de flora y fauna y abordar tanto la demanda como la oferta de productos ilegales de flora y fauna silvestres</t>
  </si>
  <si>
    <t>Indicador 15.7.1. Proporción de especímenes de flora y fauna silvestre comercializados procedentes de la caza furtiva o el tráfico ilícito</t>
  </si>
  <si>
    <t>Meta 15.8. De aquí a 2020, adoptar medidas para prevenir la introducción de especies exóticas invasoras y reducir significativamente sus efectos en los ecosistemas terrestres y acuáticos y controlar o erradicar las especies prioritarias</t>
  </si>
  <si>
    <t>Indicador 15.8.1. Proporción de países que han aprobado la legislación nacional pertinente y han destinado recursos suficientes para la prevención o el control de las especies exóticas invasoras</t>
  </si>
  <si>
    <t xml:space="preserve">  Indicador 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</si>
  <si>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ind071</t>
  </si>
  <si>
    <t>Meta 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</si>
  <si>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Indicador 15.b.1. a) Asistencia oficial para el desarrollo destinada concretamente a la conservación y el uso sostenible de la biodiversidad y b) ingresos generados y financiación movilizada mediante instrumentos económicos pertinentes para la biodiversidad</t>
  </si>
  <si>
    <t>Meta 15.c. Aumentar el apoyo mundial a la lucha contra la caza furtiva y el tráfico de especies protegidas, incluso aumentando la capacidad de las comunidades locales para perseguir oportunidades de subsistencia sostenibles</t>
  </si>
  <si>
    <t xml:space="preserve">Indicador 15.c.1. Proporción de especímenes de flora y fauna silvestre comercializados procedentes de la caza furtiva o el tráfico ilícito  </t>
  </si>
  <si>
    <t>Objetivo 16. Promover sociedades pacíficas e inclusivas para el desarrollo sostenible, facilitar el acceso a la justicia para todos y construir a todos los niveles instituciones eficaces e inclusivas que rindan cuentas</t>
  </si>
  <si>
    <t xml:space="preserve">  Indicador 16.1.1. Número de víctimas de homicidios intencionales por cada 100.000 habitantes, desglosado por sexo y edad  </t>
  </si>
  <si>
    <t xml:space="preserve"> Indicador 16.1.2. Muertes relacionadas con conflictos por cada 100.000 habitantes, desglosadas por sexo, edad y causa</t>
  </si>
  <si>
    <t>Meta 16.2. Poner fin al maltrato, la explotación, la trata y todas las formas de violencia y tortura contra los niños</t>
  </si>
  <si>
    <t xml:space="preserve">  Indicador 16.2.1. Porcentaje de niños de 1 a 17 años que han sufrido algún castigo físico o agresión psicológica por los cuidadores en el mes anterior  </t>
  </si>
  <si>
    <t xml:space="preserve">  Indicador 16.2.2. Número de víctimas de la trata de personas por cada 100.000 habitantes, desglosado por sexo, edad y tipo de explotación  </t>
  </si>
  <si>
    <t>Meta 16.3. Promover el estado de derecho en los planos nacional e internacional y garantizar la igualdad de acceso a la justicia para todos</t>
  </si>
  <si>
    <t xml:space="preserve"> Indicador 16.3.1. Proporción de víctimas de violencia en los últimos 12 meses anteriores que han notificado su victimización a las autoridades competentes u otros mecanismos de resolución de conflictos reconocidos oficialmente</t>
  </si>
  <si>
    <t xml:space="preserve">  Indicador 16.3.2. Proporción de detenidos que no han sido condenados en el conjunto de la población reclusa totall  </t>
  </si>
  <si>
    <t xml:space="preserve"> Indicador 16.3.3. Proporción de la población que se ha visto implicada en alguna controversia en los dos últimos años y ha accedido a algún mecanismo oficial u oficioso de solución de controversias, desglosada por tipo de mecanismo</t>
  </si>
  <si>
    <t xml:space="preserve"> Indicador 16.4.1. Valor total de las corrientes financieras ilícitas de entrada y salida (en dólares corrientes de los Estados Unidos)</t>
  </si>
  <si>
    <t xml:space="preserve"> Indicador 16.4.2. Proporción de armas incautadas, encontradas o entregadas cuyo origen o contexto ilícitos han sido determinados o establecidos por una autoridad competente, de conformidad con los instrumentos internacionales</t>
  </si>
  <si>
    <t xml:space="preserve">  Indicador 16.5.1. Proporción de personas que han tenido al menos un contacto con un funcionario público y que han pagado un soborno a un funcionario público, o a las que un funcionario público les ha pedido un soborno, durante los últimos 12 meses  </t>
  </si>
  <si>
    <t xml:space="preserve"> Indicador 16.5.2. Proporción de negocios que han tenido al menos un contacto con un funcionario público y que han pagado un soborno a un funcionario público, o a los que un funcionario público les ha pedido un soborno, durante los últimos 12 meses</t>
  </si>
  <si>
    <t>Ind152</t>
  </si>
  <si>
    <t xml:space="preserve"> Indicador 16.6.1. Gastos primarios del gobierno en proporción al presupuesto aprobado originalmente, desglosados por sector (o por códigos presupuestarios o elementos similares)</t>
  </si>
  <si>
    <t xml:space="preserve">  Indicador 16.6.2. Proporción de la población que se siente satisfecha con su última experiencia de los servicios públicos</t>
  </si>
  <si>
    <t>Ind277</t>
  </si>
  <si>
    <t xml:space="preserve">  Indicador 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  </t>
  </si>
  <si>
    <t xml:space="preserve">  Indicador 16.7.2. Proporción de la población que considera que la toma de decisiones es inclusiva y responde a sus necesidades, desglosada por sexo, edad, discapacidad y grupo de población</t>
  </si>
  <si>
    <t>Meta 16.8. Ampliar y fortalecer la participación de los países en desarrollo en las instituciones de gobernanza mundial</t>
  </si>
  <si>
    <t xml:space="preserve"> Indicador 16.8.1. Proporción de miembros y derechos de voto de los países en desarrollo en las organizaciones internacionales (*)</t>
  </si>
  <si>
    <t>Meta 16.9. De aquí a 2030, proporcionar acceso a una identidad jurídica para todos, en particular mediante el registro de nacimientos</t>
  </si>
  <si>
    <t>Indicador 16.9.1. Proporción de niños menores de 5 años cuyo nacimiento se ha registrado ante una autoridad civil, desglosado por edad</t>
  </si>
  <si>
    <t>Indicador 16.10.1. Número de casos verificados de asesinato, secuestro, desaparición forzada, detención arbitraria y tortura de periodistas, miembros asociados de los medios de comunicación, sindicalistas y defensores de los derechos humanos, en los últimos 12 meses</t>
  </si>
  <si>
    <t xml:space="preserve"> Indicador 16.10.2. Número de países que adoptan y aplican garantías constitucionales, legales o normativas para el acceso público a la información</t>
  </si>
  <si>
    <t xml:space="preserve"> Meta 16.a. Fortalecer las instituciones nacionales pertinentes, incluso mediante la cooperación internacional, para crear a todos los niveles, particularmente en los países en desarrollo, la capacidad de prevenir la violencia y combatir el terrorismo y la delincuencia</t>
  </si>
  <si>
    <t>Indicador 16.a.1. Existencia de instituciones nacionales de derechos humanos independientes de conformidad con los Principios de París</t>
  </si>
  <si>
    <t>Meta 16.b. Promover y aplicar leyes y políticas no discriminatorias en favor del desarrollo sostenible</t>
  </si>
  <si>
    <t>Indicador 16.b.1. Proporción de la población que declara haberse sentido personalmente discriminada o acosada en los últimos 12 meses por motivos de discriminación prohibidos por el derecho internacional de los derechos humanos</t>
  </si>
  <si>
    <t>Objetivo 17. Fortalecer los medios de implementación y revitalizar la Alianza Mundial para el Desarrollo Sostenible</t>
  </si>
  <si>
    <t>Meta 17.1. Fortalecer la movilización de recursos internos, incluso mediante la prestación de apoyo internacional a los países en desarrollo, con el fin de mejorar la capacidad nacional para recaudar ingresos fiscales y de otra índole</t>
  </si>
  <si>
    <t xml:space="preserve">  Indicador 17.1.1. Total de ingresos del gobierno en proporción al PIB, desglosado por fuente  </t>
  </si>
  <si>
    <t xml:space="preserve">  Indicador 17.1.2. Proporción del presupuesto nacional financiado por impuestos internos</t>
  </si>
  <si>
    <t>Meta 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</si>
  <si>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Indicador 17.2.1. Asistencia oficial para el desarrollo neta, total y para los países menos adelantados en proporción al ingreso nacional bruto (INB) de los donantes del Comité de Asistencia para el Desarrollo de la OCDE</t>
  </si>
  <si>
    <t>Meta 17.3. Movilizar recursos financieros adicionales de múltiples fuentes para los países en desarrollo</t>
  </si>
  <si>
    <t xml:space="preserve">Indicador 17.3.1. Inversión extranjera directa, asistencia oficial para el desarrollo y cooperación Sur-Sur como proporción del ingreso nacional bruto  </t>
  </si>
  <si>
    <t xml:space="preserve">  Indicador 17.3.2. Volumen de las remesas (en dólares de los Estados Unidos) como porcentaje del PIB total</t>
  </si>
  <si>
    <t>Meta 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</si>
  <si>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Indicador 17.4.1. Servicio de la deuda en proporción a las exportaciones de bienes y servicios</t>
  </si>
  <si>
    <t>Meta 17.5. Adoptar y aplicar sistemas de promoción de las inversiones en favor de los países menos adelantados</t>
  </si>
  <si>
    <t>Indicador 17.5.1. Número de países que adoptan y aplican sistemas de promoción de las inversiones en favor de los países en desarrollo, entre ellos los países menos adelantados</t>
  </si>
  <si>
    <t>Indicador 17.6.1. Número de abonados a Internet de banda ancha fija por cada 100 habitantes, desglosado por velocidad</t>
  </si>
  <si>
    <t>Meta 17.7. Promover el desarrollo de tecnologías ecológicamente racionales y su transferencia, divulgación y difusión a los países en desarrollo en condiciones favorables, incluso en condiciones concesionarias y preferenciales, según lo convenido de mutuo acuerdo</t>
  </si>
  <si>
    <t>Indicador 17.7.1. Total de los fondos destinados a los países en desarrollo a fin de promover el desarrollo, la tranferencia y la difusión de tecnologías ecológicamente racionales</t>
  </si>
  <si>
    <t>Meta 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</si>
  <si>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Indicador 17.8.1. Proporción de personas que utilizan Internet</t>
  </si>
  <si>
    <t>Meta 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</si>
  <si>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Indicador 17.9.1. Valor en dólares de la asistencia financiera y técnica (incluso mediante la cooperación Norte-Sur, Sur-Sur y triangular) prometida a los países en desarrollo</t>
  </si>
  <si>
    <t>Meta 17.10. Promover un sistema de comercio multilateral universal, basado en normas, abierto, no discriminatorio y equitativo en el marco de la Organización Mundial del Comercio, incluso mediante la conclusión de las negociaciones en el marco del Programa de Doha para el Desarrollo</t>
  </si>
  <si>
    <t>Indicador 17.10.1. Promedio arancelario mundial ponderado</t>
  </si>
  <si>
    <t>Meta 17.11. Aumentar significativamente las exportaciones de los países en desarrollo, en particular con miras a duplicar la participación de los países menos adelantados en las exportaciones mundiales de aquí a 2020</t>
  </si>
  <si>
    <t>Indicador 17.11.1. Participación de los países en desarrollo y los países menos adelantados en las exportaciones mundiales</t>
  </si>
  <si>
    <t>Meta 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</si>
  <si>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Indicador 17.12.1. Promedio ponderado de los aranceles que enfrentan los países en desarrollo, los países menos adelantados y los pequeños Estados insulares en desarrollo</t>
  </si>
  <si>
    <t>Meta 17.13. Aumentar la estabilidad macroeconómica mundial, incluso mediante la coordinación y coherencia de las políticas</t>
  </si>
  <si>
    <t>Indicador 17.13.1. Tablero macroeconómico</t>
  </si>
  <si>
    <t>Indicador 17.14.1. Número de países con mecanismos para mejorar la coherencia de las políticas de desarrollo sostenible</t>
  </si>
  <si>
    <t>Meta 17.15. Respetar el margen normativo y el liderazgo de cada país para establecer y aplicar políticas de erradicación de la pobreza y desarrollo sostenible</t>
  </si>
  <si>
    <t>Indicador 17.15.1. Grado de utilización de los marcos de resultados y las herramientas de planificación de los propios países por los proveedores de cooperación para el desarrollo</t>
  </si>
  <si>
    <t>Meta 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</si>
  <si>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Indicador 17.16.1. Número de países que informan de sus progresos en los marcos de múltiples interesados para el seguimiento de la eficacia de las actividades de desarrollo que apoyan el logro de los Objetivos de Desarrollo Sostenible</t>
  </si>
  <si>
    <t xml:space="preserve">ind038 </t>
  </si>
  <si>
    <t>Indicador 17.17.1. Suma en dólares de los Estados Unidos prometida a las alianzas público-privadas centradas en la infraestructura</t>
  </si>
  <si>
    <t>Meta 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</si>
  <si>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 xml:space="preserve"> Indicador 17.18.1. Indicador de capacidad estadística para el seguimiento de los Objetivos de Desarrollo Sostenible</t>
  </si>
  <si>
    <t xml:space="preserve">  Indicador 17.18.2. Número de países cuya legislación nacional sobre estadísticas cumple los Principios Fundamentales de las Estadísticas Oficiales  </t>
  </si>
  <si>
    <t xml:space="preserve">  Indicador 17.18.3. Número de países que cuentan con un plan estadístico nacional plenamente financiado y en proceso de aplicación, desglosado por fuente de financiación</t>
  </si>
  <si>
    <t>Meta 17.19. De aquí a 2030, aprovechar las iniciativas existentes para elaborar indicadores que permitan medir los progresos en materia de desarrollo sostenible y complementen el producto interno bruto, y apoyar la creación de capacidad estadística en los países en desarrollo</t>
  </si>
  <si>
    <t xml:space="preserve">  Indicador 17.19.1. Valor en dólares de todos los recursos proporcionados para fortalecer la capacidad estadística de los países en desarrollo  </t>
  </si>
  <si>
    <t xml:space="preserve">  Indicador 17.19.2a) Proporción de países que han realizado al menos un censo de población y vivienda en los últimos diez años  </t>
  </si>
  <si>
    <t xml:space="preserve">  Indicador 17.19.2b) Proporción de países que han registrado el 100% de los nacimientos y el 80% de las defunciones</t>
  </si>
  <si>
    <t>GLOSARIO</t>
  </si>
  <si>
    <t>CONCEPTO</t>
  </si>
  <si>
    <t>DEFINICIÓN</t>
  </si>
  <si>
    <t xml:space="preserve">Grupo de interés  </t>
  </si>
  <si>
    <t>Los grupos de interés son personas u organizaciones que inciden en el proyecto o que experimentan cambio como resultado del proyecto.</t>
  </si>
  <si>
    <t>Grupo de interés significativo</t>
  </si>
  <si>
    <t>Aquellos grupos de interés que tienen una incidencia importante en sus relaciones con el proyecto, empresa o territorio en consideración.</t>
  </si>
  <si>
    <t>Coeficiente de empleabilidad</t>
  </si>
  <si>
    <t>Ratio que indica la capacidad, habilidades y circunstancias en que se encuentra una persona en relación a su potencial de contratación en el mercado laboral.</t>
  </si>
  <si>
    <t>Propósito de una entidad</t>
  </si>
  <si>
    <t>El objetivo último que la entidad busca y para cuya consecución desarrolla una actividad determinada.</t>
  </si>
  <si>
    <t>Entorno libre de acceso a derecho</t>
  </si>
  <si>
    <t>Aquel entorno en el que el libre ejercicio de los derechos de las personas no está sujeto a restricción alguna.</t>
  </si>
  <si>
    <t>Mapa de diversidad</t>
  </si>
  <si>
    <t>La diversidad se refiere a todo aquello que marca una diferencia dentro de un grupo, bien sean características físicas, organizacionales, psicológicas o conductuales. 
El mapa muestra la distribución de las personas de un grupo por esas características: género, cultura, edad, religión, raza, origen, diversidad funcional e intelectual,…</t>
  </si>
  <si>
    <t>Lectura fácil</t>
  </si>
  <si>
    <t>La lectura fácil es una forma de crear documentos que son más fáciles de entender.</t>
  </si>
  <si>
    <t>Herramientas básicas de gestión</t>
  </si>
  <si>
    <t>Aquellas herramientas de uso ordinario en la gestión del conjunto de las entidades y de cada una en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</si>
</sst>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0.00;[Red]\-[$$-409]#,##0.00"/>
    <numFmt numFmtId="165" formatCode="0.##%"/>
    <numFmt numFmtId="166" formatCode="0.00\ %"/>
    <numFmt numFmtId="167" formatCode="d\-m"/>
    <numFmt numFmtId="168" formatCode="d&quot; - &quot;m"/>
  </numFmts>
  <fonts count="38">
    <font>
      <sz val="10"/>
      <color rgb="FF000000"/>
      <name val="Tahoma"/>
      <family val="2"/>
    </font>
    <font>
      <b/>
      <i/>
      <sz val="16"/>
      <color rgb="FF000000"/>
      <name val="Tahoma"/>
      <family val="2"/>
    </font>
    <font>
      <b/>
      <i/>
      <u/>
      <sz val="10"/>
      <color rgb="FF000000"/>
      <name val="Tahoma"/>
      <family val="2"/>
    </font>
    <font>
      <sz val="12"/>
      <color rgb="FF000000"/>
      <name val="inglobal"/>
    </font>
    <font>
      <b/>
      <sz val="48"/>
      <color rgb="FFFFFFFF"/>
      <name val="inglobal"/>
    </font>
    <font>
      <sz val="18"/>
      <color rgb="FFFFFFFF"/>
      <name val="inglobal"/>
    </font>
    <font>
      <b/>
      <sz val="14"/>
      <color rgb="FFFFFFFF"/>
      <name val="inglobal"/>
    </font>
    <font>
      <sz val="14"/>
      <color rgb="FF000000"/>
      <name val="inglobal"/>
    </font>
    <font>
      <b/>
      <sz val="14"/>
      <color rgb="FF000000"/>
      <name val="inglobal"/>
    </font>
    <font>
      <b/>
      <sz val="12"/>
      <color rgb="FF000000"/>
      <name val="inglobal"/>
    </font>
    <font>
      <b/>
      <sz val="14"/>
      <color rgb="FFEC61EA"/>
      <name val="inglobal"/>
    </font>
    <font>
      <sz val="10"/>
      <color rgb="FF000000"/>
      <name val="inglobal"/>
    </font>
    <font>
      <sz val="10"/>
      <color rgb="FF0D0D0D"/>
      <name val="inglobal"/>
    </font>
    <font>
      <sz val="10"/>
      <color rgb="FFFFFFFF"/>
      <name val="inglobal"/>
    </font>
    <font>
      <b/>
      <sz val="10"/>
      <color rgb="FF0D0D0D"/>
      <name val="inglobal"/>
    </font>
    <font>
      <b/>
      <sz val="22"/>
      <color rgb="FF000000"/>
      <name val="inglobal"/>
    </font>
    <font>
      <b/>
      <sz val="24"/>
      <color rgb="FFFFFFFF"/>
      <name val="inglobal"/>
    </font>
    <font>
      <b/>
      <sz val="22"/>
      <color rgb="FFFFFFFF"/>
      <name val="inglobal"/>
    </font>
    <font>
      <b/>
      <sz val="18"/>
      <color rgb="FFFFFFFF"/>
      <name val="inglobal"/>
    </font>
    <font>
      <sz val="14"/>
      <color rgb="FFFFFFFF"/>
      <name val="inglobal"/>
    </font>
    <font>
      <b/>
      <sz val="10"/>
      <color rgb="FF000000"/>
      <name val="inglobal"/>
    </font>
    <font>
      <sz val="14"/>
      <color rgb="FF0D0D0D"/>
      <name val="inglobal"/>
    </font>
    <font>
      <b/>
      <sz val="10"/>
      <color rgb="FFFFFFFF"/>
      <name val="inglobal"/>
    </font>
    <font>
      <b/>
      <sz val="10"/>
      <color rgb="FF395511"/>
      <name val="inglobal"/>
    </font>
    <font>
      <b/>
      <sz val="20"/>
      <color rgb="FF000000"/>
      <name val="inglobal"/>
    </font>
    <font>
      <sz val="12"/>
      <color rgb="FFFFFFFF"/>
      <name val="inglobal"/>
    </font>
    <font>
      <b/>
      <sz val="14"/>
      <color rgb="FF395511"/>
      <name val="inglobal"/>
    </font>
    <font>
      <b/>
      <sz val="15"/>
      <color rgb="FF000000"/>
      <name val="inglobal"/>
    </font>
    <font>
      <sz val="10"/>
      <color rgb="FFE3E4E3"/>
      <name val="inglobal"/>
    </font>
    <font>
      <sz val="10"/>
      <color rgb="FFEEEEEE"/>
      <name val="inglobal"/>
    </font>
    <font>
      <sz val="10"/>
      <color rgb="FFE31414"/>
      <name val="inglobal"/>
    </font>
    <font>
      <sz val="8"/>
      <color rgb="FF000000"/>
      <name val="inglobal"/>
    </font>
    <font>
      <sz val="24"/>
      <color rgb="FF000000"/>
      <name val="inglobal"/>
    </font>
    <font>
      <sz val="12"/>
      <color rgb="FFE31414"/>
      <name val="inglobal"/>
    </font>
    <font>
      <b/>
      <sz val="14"/>
      <color rgb="FFC00000"/>
      <name val="inglobal"/>
    </font>
    <font>
      <sz val="16"/>
      <color rgb="FF000000"/>
      <name val="inglobal"/>
    </font>
    <font>
      <b/>
      <sz val="16"/>
      <color rgb="FFFFFFFF"/>
      <name val="inglobal"/>
    </font>
    <font>
      <b/>
      <sz val="18"/>
      <color rgb="FF000000"/>
      <name val="inglobal"/>
    </font>
  </fonts>
  <fills count="51">
    <fill>
      <patternFill patternType="none"/>
    </fill>
    <fill>
      <patternFill patternType="gray125"/>
    </fill>
    <fill>
      <patternFill patternType="solid">
        <fgColor rgb="FF9C0592"/>
        <bgColor rgb="FFBF0041"/>
      </patternFill>
    </fill>
    <fill>
      <patternFill patternType="solid">
        <fgColor rgb="FFFF0000"/>
        <bgColor rgb="FFE31414"/>
      </patternFill>
    </fill>
    <fill>
      <patternFill patternType="solid">
        <fgColor rgb="FFB4C7DC"/>
        <bgColor rgb="FFB3CAC7"/>
      </patternFill>
    </fill>
    <fill>
      <patternFill patternType="solid">
        <fgColor rgb="FFEC61EA"/>
        <bgColor rgb="FFF590AC"/>
      </patternFill>
    </fill>
    <fill>
      <patternFill patternType="solid">
        <fgColor rgb="FFDDDDDD"/>
        <bgColor rgb="FFD9D9D9"/>
      </patternFill>
    </fill>
    <fill>
      <patternFill patternType="solid">
        <fgColor rgb="FFD41349"/>
        <bgColor rgb="FFBF0041"/>
      </patternFill>
    </fill>
    <fill>
      <patternFill patternType="solid">
        <fgColor rgb="FF000000"/>
        <bgColor rgb="FF0D0D0D"/>
      </patternFill>
    </fill>
    <fill>
      <patternFill patternType="solid">
        <fgColor rgb="FF92D050"/>
        <bgColor rgb="FF77BC65"/>
      </patternFill>
    </fill>
    <fill>
      <patternFill patternType="solid">
        <fgColor rgb="FFB5930B"/>
        <bgColor rgb="FFF1C40F"/>
      </patternFill>
    </fill>
    <fill>
      <patternFill patternType="solid">
        <fgColor rgb="FFF590AC"/>
        <bgColor rgb="FFFFAA95"/>
      </patternFill>
    </fill>
    <fill>
      <patternFill patternType="solid">
        <fgColor rgb="FF176639"/>
        <bgColor rgb="FF127622"/>
      </patternFill>
    </fill>
    <fill>
      <patternFill patternType="solid">
        <fgColor rgb="FF1F74AD"/>
        <bgColor rgb="FF355269"/>
      </patternFill>
    </fill>
    <fill>
      <patternFill patternType="solid">
        <fgColor rgb="FFFFAA95"/>
        <bgColor rgb="FFF0B27A"/>
      </patternFill>
    </fill>
    <fill>
      <patternFill patternType="solid">
        <fgColor rgb="FF77BC65"/>
        <bgColor rgb="FF92D050"/>
      </patternFill>
    </fill>
    <fill>
      <patternFill patternType="solid">
        <fgColor rgb="FF127622"/>
        <bgColor rgb="FF176639"/>
      </patternFill>
    </fill>
    <fill>
      <patternFill patternType="solid">
        <fgColor rgb="FFE8F2A1"/>
        <bgColor rgb="FFF9E79F"/>
      </patternFill>
    </fill>
    <fill>
      <patternFill patternType="solid">
        <fgColor rgb="FF355269"/>
        <bgColor rgb="FF176639"/>
      </patternFill>
    </fill>
    <fill>
      <patternFill patternType="solid">
        <fgColor rgb="FF9B59B6"/>
        <bgColor rgb="FFEC61EA"/>
      </patternFill>
    </fill>
    <fill>
      <patternFill patternType="solid">
        <fgColor rgb="FFF4F6F6"/>
        <bgColor rgb="FFF2F2F2"/>
      </patternFill>
    </fill>
    <fill>
      <patternFill patternType="solid">
        <fgColor rgb="FFFCF3CF"/>
        <bgColor rgb="FFF2F2F2"/>
      </patternFill>
    </fill>
    <fill>
      <patternFill patternType="solid">
        <fgColor rgb="FFCCD5D5"/>
        <bgColor rgb="FFCCCCCC"/>
      </patternFill>
    </fill>
    <fill>
      <patternFill patternType="solid">
        <fgColor rgb="FFD7BDE2"/>
        <bgColor rgb="FFCCCCCC"/>
      </patternFill>
    </fill>
    <fill>
      <patternFill patternType="solid">
        <fgColor rgb="FF85C1E9"/>
        <bgColor rgb="FFB4C7DC"/>
      </patternFill>
    </fill>
    <fill>
      <patternFill patternType="solid">
        <fgColor rgb="FF63ABA5"/>
        <bgColor rgb="FF77BC65"/>
      </patternFill>
    </fill>
    <fill>
      <patternFill patternType="solid">
        <fgColor rgb="FFD6EAF8"/>
        <bgColor rgb="FFE7EBEB"/>
      </patternFill>
    </fill>
    <fill>
      <patternFill patternType="solid">
        <fgColor rgb="FFAAECC6"/>
        <bgColor rgb="FFAED6F1"/>
      </patternFill>
    </fill>
    <fill>
      <patternFill patternType="solid">
        <fgColor rgb="FFF5CBA7"/>
        <bgColor rgb="FFF8B5C8"/>
      </patternFill>
    </fill>
    <fill>
      <patternFill patternType="solid">
        <fgColor rgb="FFD9D9D9"/>
        <bgColor rgb="FFDDDDDD"/>
      </patternFill>
    </fill>
    <fill>
      <patternFill patternType="solid">
        <fgColor rgb="FFB3CAC7"/>
        <bgColor rgb="FFB4C7DC"/>
      </patternFill>
    </fill>
    <fill>
      <patternFill patternType="solid">
        <fgColor rgb="FFBFBFBF"/>
        <bgColor rgb="FFB3CAC7"/>
      </patternFill>
    </fill>
    <fill>
      <patternFill patternType="solid">
        <fgColor rgb="FF00AB38"/>
        <bgColor rgb="FF069A2E"/>
      </patternFill>
    </fill>
    <fill>
      <patternFill patternType="solid">
        <fgColor rgb="FFFFC000"/>
        <bgColor rgb="FFF1C40F"/>
      </patternFill>
    </fill>
    <fill>
      <patternFill patternType="solid">
        <fgColor rgb="FFF2F2F2"/>
        <bgColor rgb="FFF4F6F6"/>
      </patternFill>
    </fill>
    <fill>
      <patternFill patternType="solid">
        <fgColor rgb="FFAED6F1"/>
        <bgColor rgb="FFB4C7DC"/>
      </patternFill>
    </fill>
    <fill>
      <patternFill patternType="solid">
        <fgColor rgb="FFE7EBEB"/>
        <bgColor rgb="FFEEEEEE"/>
      </patternFill>
    </fill>
    <fill>
      <patternFill patternType="solid">
        <fgColor rgb="FFF8B5C8"/>
        <bgColor rgb="FFFFAA95"/>
      </patternFill>
    </fill>
    <fill>
      <patternFill patternType="solid">
        <fgColor rgb="FFF1C40F"/>
        <bgColor rgb="FFFFC000"/>
      </patternFill>
    </fill>
    <fill>
      <patternFill patternType="solid">
        <fgColor rgb="FFEEEEEE"/>
        <bgColor rgb="FFF2F2F2"/>
      </patternFill>
    </fill>
    <fill>
      <patternFill patternType="solid">
        <fgColor rgb="FFCCCCCC"/>
        <bgColor rgb="FFCCD5D5"/>
      </patternFill>
    </fill>
    <fill>
      <patternFill patternType="solid">
        <fgColor rgb="FFFFFFFF"/>
        <bgColor rgb="FFF4F6F6"/>
      </patternFill>
    </fill>
    <fill>
      <patternFill patternType="solid">
        <fgColor rgb="FF50200C"/>
        <bgColor rgb="FF0D0D0D"/>
      </patternFill>
    </fill>
    <fill>
      <patternFill patternType="solid">
        <fgColor rgb="FFBF0041"/>
        <bgColor rgb="FFD41349"/>
      </patternFill>
    </fill>
    <fill>
      <patternFill patternType="solid">
        <fgColor rgb="FF80E2AA"/>
        <bgColor rgb="FFAAECC6"/>
      </patternFill>
    </fill>
    <fill>
      <patternFill patternType="solid">
        <fgColor rgb="FFF0B27A"/>
        <bgColor rgb="FFFFAA95"/>
      </patternFill>
    </fill>
    <fill>
      <patternFill patternType="solid">
        <fgColor rgb="FFF7DC6F"/>
        <bgColor rgb="FFF9E79F"/>
      </patternFill>
    </fill>
    <fill>
      <patternFill patternType="solid">
        <fgColor rgb="FFFCE6A4"/>
        <bgColor rgb="FFF9E79F"/>
      </patternFill>
    </fill>
    <fill>
      <patternFill patternType="solid">
        <fgColor rgb="FFA6A6A6"/>
        <bgColor rgb="FFBFBFBF"/>
      </patternFill>
    </fill>
    <fill>
      <patternFill patternType="solid">
        <fgColor rgb="FFEE4675"/>
        <bgColor rgb="FFFF6D6D"/>
      </patternFill>
    </fill>
    <fill>
      <patternFill patternType="solid">
        <fgColor rgb="FFF9E79F"/>
        <bgColor rgb="FFFCE6A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n">
        <color auto="1"/>
      </bottom>
      <diagonal/>
    </border>
    <border>
      <left style="thin">
        <color rgb="FF069A2E"/>
      </left>
      <right style="thin">
        <color rgb="FF069A2E"/>
      </right>
      <top style="thin">
        <color rgb="FF069A2E"/>
      </top>
      <bottom style="thin">
        <color rgb="FF069A2E"/>
      </bottom>
      <diagonal/>
    </border>
    <border>
      <left style="thin">
        <color rgb="FFFFFFFF"/>
      </left>
      <right style="thin">
        <color rgb="FFFFFFFF"/>
      </right>
      <top style="thin">
        <color rgb="FFFFFFFF"/>
      </top>
      <bottom style="thin">
        <color rgb="FFFFFFFF"/>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bottom style="hair">
        <color auto="1"/>
      </bottom>
      <diagonal/>
    </border>
    <border>
      <left style="thin">
        <color rgb="FF00AB38"/>
      </left>
      <right style="thin">
        <color rgb="FF00AB38"/>
      </right>
      <top style="thin">
        <color rgb="FF00AB38"/>
      </top>
      <bottom style="thin">
        <color rgb="FF00AB38"/>
      </bottom>
      <diagonal/>
    </border>
    <border>
      <left style="thick">
        <color rgb="FFC00000"/>
      </left>
      <right style="thick">
        <color rgb="FFC00000"/>
      </right>
      <top style="thick">
        <color rgb="FFC00000"/>
      </top>
      <bottom style="thick">
        <color rgb="FFC00000"/>
      </bottom>
      <diagonal/>
    </border>
    <border>
      <left style="hair">
        <color auto="1"/>
      </left>
      <right style="hair">
        <color auto="1"/>
      </right>
      <top style="hair">
        <color auto="1"/>
      </top>
      <bottom style="hair">
        <color auto="1"/>
      </bottom>
      <diagonal/>
    </border>
  </borders>
  <cellStyleXfs count="4">
    <xf numFmtId="0" fontId="0" fillId="0" borderId="0"/>
    <xf numFmtId="1" fontId="1" fillId="0" borderId="0" applyBorder="0" applyProtection="0">
      <alignment horizontal="center"/>
    </xf>
    <xf numFmtId="1" fontId="2" fillId="0" borderId="0" applyBorder="0" applyProtection="0"/>
    <xf numFmtId="164" fontId="2" fillId="0" borderId="0" applyBorder="0" applyProtection="0"/>
  </cellStyleXfs>
  <cellXfs count="452">
    <xf numFmtId="0" fontId="0" fillId="0" borderId="0" xfId="0"/>
    <xf numFmtId="0" fontId="8" fillId="0" borderId="29" xfId="0" applyFont="1" applyBorder="1" applyAlignment="1">
      <alignment horizontal="center" vertical="center" textRotation="90" wrapText="1"/>
    </xf>
    <xf numFmtId="0" fontId="16" fillId="7" borderId="0" xfId="0" applyFont="1" applyFill="1" applyBorder="1" applyAlignment="1">
      <alignment horizontal="left" wrapText="1"/>
    </xf>
    <xf numFmtId="0" fontId="11" fillId="0" borderId="0" xfId="0" applyFont="1" applyBorder="1" applyAlignment="1">
      <alignment horizontal="left" vertical="center" wrapText="1"/>
    </xf>
    <xf numFmtId="0" fontId="6" fillId="2" borderId="18" xfId="0" applyFont="1" applyFill="1" applyBorder="1" applyAlignment="1">
      <alignment vertical="center" wrapText="1"/>
    </xf>
    <xf numFmtId="0" fontId="26" fillId="17" borderId="18" xfId="0" applyFont="1" applyFill="1" applyBorder="1" applyAlignment="1">
      <alignment vertical="center" wrapText="1"/>
    </xf>
    <xf numFmtId="0" fontId="24" fillId="6" borderId="17" xfId="0" applyFont="1" applyFill="1" applyBorder="1" applyAlignment="1">
      <alignment horizontal="right"/>
    </xf>
    <xf numFmtId="0" fontId="16" fillId="7" borderId="0" xfId="0" applyFont="1" applyFill="1" applyBorder="1" applyAlignment="1">
      <alignment horizontal="left" vertical="center" wrapText="1"/>
    </xf>
    <xf numFmtId="0" fontId="3" fillId="0" borderId="0" xfId="0" applyFont="1"/>
    <xf numFmtId="0" fontId="4" fillId="2" borderId="0" xfId="0" applyFont="1" applyFill="1"/>
    <xf numFmtId="0" fontId="5" fillId="2" borderId="0" xfId="0" applyFont="1" applyFill="1"/>
    <xf numFmtId="0" fontId="6" fillId="3" borderId="0" xfId="0" applyFont="1" applyFill="1"/>
    <xf numFmtId="0" fontId="6" fillId="3" borderId="0" xfId="0" applyFont="1" applyFill="1" applyAlignment="1">
      <alignment wrapText="1"/>
    </xf>
    <xf numFmtId="0" fontId="7" fillId="0" borderId="0" xfId="0" applyFont="1"/>
    <xf numFmtId="0" fontId="8" fillId="0" borderId="0" xfId="0" applyFont="1"/>
    <xf numFmtId="2" fontId="8" fillId="4" borderId="0" xfId="0" applyNumberFormat="1" applyFont="1" applyFill="1"/>
    <xf numFmtId="2" fontId="9" fillId="0" borderId="1" xfId="0" applyNumberFormat="1" applyFont="1" applyBorder="1"/>
    <xf numFmtId="2" fontId="9" fillId="0" borderId="2" xfId="0" applyNumberFormat="1" applyFont="1" applyBorder="1"/>
    <xf numFmtId="0" fontId="3" fillId="0" borderId="0" xfId="0" applyFont="1" applyAlignment="1">
      <alignment horizontal="left"/>
    </xf>
    <xf numFmtId="2" fontId="9" fillId="0" borderId="3" xfId="0" applyNumberFormat="1" applyFont="1" applyBorder="1"/>
    <xf numFmtId="0" fontId="8" fillId="5" borderId="0" xfId="0" applyFont="1" applyFill="1" applyAlignment="1">
      <alignment wrapText="1"/>
    </xf>
    <xf numFmtId="2" fontId="8" fillId="5" borderId="4" xfId="0" applyNumberFormat="1" applyFont="1" applyFill="1" applyBorder="1" applyAlignment="1">
      <alignment wrapText="1"/>
    </xf>
    <xf numFmtId="0" fontId="10" fillId="0" borderId="0" xfId="0" applyFont="1"/>
    <xf numFmtId="2" fontId="10" fillId="0" borderId="0" xfId="0" applyNumberFormat="1" applyFont="1"/>
    <xf numFmtId="0" fontId="3" fillId="0" borderId="5" xfId="0" applyFont="1" applyBorder="1"/>
    <xf numFmtId="0" fontId="3" fillId="0" borderId="6" xfId="0" applyFont="1" applyBorder="1"/>
    <xf numFmtId="0" fontId="3" fillId="0" borderId="7" xfId="0" applyFont="1" applyBorder="1"/>
    <xf numFmtId="0" fontId="3" fillId="0" borderId="8" xfId="0" applyFont="1" applyBorder="1" applyAlignment="1">
      <alignment horizontal="right"/>
    </xf>
    <xf numFmtId="0" fontId="3" fillId="0" borderId="9" xfId="0" applyFont="1" applyBorder="1"/>
    <xf numFmtId="0" fontId="3" fillId="0" borderId="8"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applyAlignment="1">
      <alignment wrapText="1"/>
    </xf>
    <xf numFmtId="0" fontId="3" fillId="0" borderId="14" xfId="0" applyFont="1" applyBorder="1"/>
    <xf numFmtId="0" fontId="3" fillId="0" borderId="15" xfId="0" applyFont="1" applyBorder="1"/>
    <xf numFmtId="0" fontId="11" fillId="0" borderId="0" xfId="0" applyFont="1" applyAlignment="1">
      <alignment wrapText="1"/>
    </xf>
    <xf numFmtId="0" fontId="11" fillId="0" borderId="0" xfId="0" applyFont="1" applyAlignment="1" applyProtection="1">
      <alignment wrapText="1"/>
    </xf>
    <xf numFmtId="0" fontId="11" fillId="0" borderId="0" xfId="0" applyFont="1" applyBorder="1" applyAlignment="1" applyProtection="1">
      <alignment wrapText="1"/>
    </xf>
    <xf numFmtId="0" fontId="11" fillId="0" borderId="0" xfId="0" applyFont="1" applyProtection="1"/>
    <xf numFmtId="0" fontId="12" fillId="0" borderId="0" xfId="0" applyFont="1" applyAlignment="1">
      <alignment wrapText="1"/>
    </xf>
    <xf numFmtId="0" fontId="11" fillId="0" borderId="0" xfId="0" applyFont="1" applyAlignment="1">
      <alignment vertical="center" wrapText="1"/>
    </xf>
    <xf numFmtId="0" fontId="13" fillId="0" borderId="0" xfId="0" applyFont="1" applyAlignment="1">
      <alignment wrapText="1"/>
    </xf>
    <xf numFmtId="0" fontId="14" fillId="0" borderId="0" xfId="0" applyFont="1" applyAlignment="1">
      <alignment wrapText="1"/>
    </xf>
    <xf numFmtId="0" fontId="11" fillId="0" borderId="0" xfId="0" applyFont="1" applyAlignment="1">
      <alignment vertical="center"/>
    </xf>
    <xf numFmtId="0" fontId="11" fillId="0" borderId="0" xfId="0" applyFont="1"/>
    <xf numFmtId="0" fontId="13" fillId="0" borderId="0" xfId="0" applyFont="1"/>
    <xf numFmtId="0" fontId="13" fillId="0" borderId="0" xfId="0" applyFont="1"/>
    <xf numFmtId="0" fontId="15" fillId="6" borderId="0" xfId="0" applyFont="1" applyFill="1" applyProtection="1"/>
    <xf numFmtId="0" fontId="11" fillId="6" borderId="0" xfId="0" applyFont="1" applyFill="1" applyProtection="1"/>
    <xf numFmtId="0" fontId="11" fillId="6" borderId="0" xfId="0" applyFont="1" applyFill="1" applyBorder="1" applyAlignment="1" applyProtection="1">
      <alignment wrapText="1"/>
    </xf>
    <xf numFmtId="0" fontId="11" fillId="6" borderId="0" xfId="0" applyFont="1" applyFill="1" applyAlignment="1" applyProtection="1">
      <alignment wrapText="1"/>
    </xf>
    <xf numFmtId="0" fontId="15" fillId="6" borderId="0" xfId="0" applyFont="1" applyFill="1"/>
    <xf numFmtId="0" fontId="12" fillId="0" borderId="0" xfId="0" applyFont="1"/>
    <xf numFmtId="0" fontId="17" fillId="8" borderId="0" xfId="0" applyFont="1" applyFill="1" applyAlignment="1"/>
    <xf numFmtId="0" fontId="18" fillId="8" borderId="0" xfId="0" applyFont="1" applyFill="1"/>
    <xf numFmtId="0" fontId="6" fillId="9" borderId="0" xfId="0" applyFont="1" applyFill="1" applyAlignment="1" applyProtection="1"/>
    <xf numFmtId="0" fontId="11" fillId="9" borderId="0" xfId="0" applyFont="1" applyFill="1" applyAlignment="1" applyProtection="1">
      <alignment wrapText="1"/>
    </xf>
    <xf numFmtId="0" fontId="11" fillId="9" borderId="0" xfId="0" applyFont="1" applyFill="1" applyBorder="1" applyAlignment="1" applyProtection="1">
      <alignment wrapText="1"/>
    </xf>
    <xf numFmtId="0" fontId="6" fillId="10" borderId="0" xfId="0" applyFont="1" applyFill="1" applyAlignment="1" applyProtection="1"/>
    <xf numFmtId="0" fontId="11" fillId="10" borderId="0" xfId="0" applyFont="1" applyFill="1" applyAlignment="1" applyProtection="1">
      <alignment wrapText="1"/>
    </xf>
    <xf numFmtId="0" fontId="6" fillId="11" borderId="16" xfId="0" applyFont="1" applyFill="1" applyBorder="1" applyAlignment="1" applyProtection="1">
      <alignment wrapText="1"/>
    </xf>
    <xf numFmtId="0" fontId="19" fillId="11" borderId="16" xfId="0" applyFont="1" applyFill="1" applyBorder="1" applyAlignment="1" applyProtection="1">
      <alignment wrapText="1"/>
    </xf>
    <xf numFmtId="0" fontId="20" fillId="6" borderId="0" xfId="0" applyFont="1" applyFill="1" applyBorder="1" applyAlignment="1">
      <alignment wrapText="1"/>
    </xf>
    <xf numFmtId="0" fontId="6" fillId="12" borderId="0" xfId="0" applyFont="1" applyFill="1" applyAlignment="1">
      <alignment wrapText="1"/>
    </xf>
    <xf numFmtId="0" fontId="21" fillId="0" borderId="0" xfId="0" applyFont="1" applyAlignment="1">
      <alignment wrapText="1"/>
    </xf>
    <xf numFmtId="0" fontId="6" fillId="7" borderId="0" xfId="0" applyFont="1" applyFill="1" applyAlignment="1">
      <alignment vertical="center" wrapText="1"/>
    </xf>
    <xf numFmtId="0" fontId="6" fillId="13" borderId="0" xfId="0" applyFont="1" applyFill="1" applyAlignment="1">
      <alignment wrapText="1"/>
    </xf>
    <xf numFmtId="0" fontId="21" fillId="0" borderId="0" xfId="0" applyFont="1" applyBorder="1" applyAlignment="1">
      <alignment wrapText="1"/>
    </xf>
    <xf numFmtId="0" fontId="8" fillId="14" borderId="0" xfId="0" applyFont="1" applyFill="1" applyAlignment="1">
      <alignment vertical="center" wrapText="1"/>
    </xf>
    <xf numFmtId="0" fontId="22" fillId="6" borderId="0" xfId="0" applyFont="1" applyFill="1" applyAlignment="1">
      <alignment vertical="center" wrapText="1"/>
    </xf>
    <xf numFmtId="0" fontId="22" fillId="15" borderId="0" xfId="0" applyFont="1" applyFill="1" applyAlignment="1">
      <alignment vertical="center" wrapText="1"/>
    </xf>
    <xf numFmtId="0" fontId="22" fillId="16" borderId="0" xfId="0" applyFont="1" applyFill="1" applyAlignment="1">
      <alignment vertical="center" wrapText="1"/>
    </xf>
    <xf numFmtId="0" fontId="21" fillId="0" borderId="0" xfId="0" applyFont="1"/>
    <xf numFmtId="0" fontId="11" fillId="14" borderId="0" xfId="0" applyFont="1" applyFill="1" applyAlignment="1">
      <alignment vertical="center" wrapText="1"/>
    </xf>
    <xf numFmtId="0" fontId="22" fillId="6" borderId="0" xfId="0" applyFont="1" applyFill="1" applyAlignment="1">
      <alignment wrapText="1"/>
    </xf>
    <xf numFmtId="0" fontId="22" fillId="0" borderId="0" xfId="0" applyFont="1" applyAlignment="1">
      <alignment vertical="center" wrapText="1"/>
    </xf>
    <xf numFmtId="0" fontId="23" fillId="17" borderId="0" xfId="0" applyFont="1" applyFill="1" applyAlignment="1">
      <alignment wrapText="1"/>
    </xf>
    <xf numFmtId="0" fontId="22" fillId="18" borderId="0" xfId="0" applyFont="1" applyFill="1" applyAlignment="1">
      <alignment wrapText="1"/>
    </xf>
    <xf numFmtId="0" fontId="22" fillId="0" borderId="0" xfId="0" applyFont="1" applyAlignment="1">
      <alignment wrapText="1"/>
    </xf>
    <xf numFmtId="0" fontId="22" fillId="19" borderId="0" xfId="0" applyFont="1" applyFill="1"/>
    <xf numFmtId="0" fontId="11" fillId="0" borderId="0" xfId="0" applyFont="1" applyBorder="1"/>
    <xf numFmtId="0" fontId="12" fillId="0" borderId="0" xfId="0" applyFont="1" applyBorder="1" applyAlignment="1">
      <alignment wrapText="1"/>
    </xf>
    <xf numFmtId="0" fontId="6" fillId="6" borderId="0" xfId="0" applyFont="1" applyFill="1" applyAlignment="1">
      <alignment vertical="center" wrapText="1"/>
    </xf>
    <xf numFmtId="0" fontId="6" fillId="15" borderId="0" xfId="0" applyFont="1" applyFill="1" applyAlignment="1">
      <alignment vertical="center" wrapText="1"/>
    </xf>
    <xf numFmtId="0" fontId="6" fillId="16" borderId="0" xfId="0" applyFont="1" applyFill="1" applyAlignment="1">
      <alignment vertical="center" wrapText="1"/>
    </xf>
    <xf numFmtId="0" fontId="11" fillId="0" borderId="0" xfId="0" applyFont="1" applyAlignment="1">
      <alignment vertical="center" wrapText="1"/>
    </xf>
    <xf numFmtId="0" fontId="6" fillId="6" borderId="0" xfId="0" applyFont="1" applyFill="1" applyAlignment="1">
      <alignment wrapText="1"/>
    </xf>
    <xf numFmtId="0" fontId="20" fillId="9" borderId="0" xfId="0" applyFont="1" applyFill="1" applyAlignment="1">
      <alignment vertical="center" wrapText="1"/>
    </xf>
    <xf numFmtId="0" fontId="11" fillId="9" borderId="0" xfId="0" applyFont="1" applyFill="1" applyAlignment="1">
      <alignment vertical="center"/>
    </xf>
    <xf numFmtId="0" fontId="11" fillId="9" borderId="0" xfId="0" applyFont="1" applyFill="1"/>
    <xf numFmtId="0" fontId="6" fillId="0" borderId="0" xfId="0" applyFont="1" applyAlignment="1">
      <alignment vertical="center" wrapText="1"/>
    </xf>
    <xf numFmtId="0" fontId="6" fillId="17" borderId="0" xfId="0" applyFont="1" applyFill="1" applyAlignment="1">
      <alignment vertical="center" wrapText="1"/>
    </xf>
    <xf numFmtId="0" fontId="6" fillId="2" borderId="0" xfId="0" applyFont="1" applyFill="1" applyAlignment="1">
      <alignment vertical="center" wrapText="1"/>
    </xf>
    <xf numFmtId="0" fontId="11" fillId="0" borderId="0" xfId="0" applyFont="1" applyBorder="1" applyAlignment="1" applyProtection="1">
      <alignment horizontal="left" vertical="center" wrapText="1"/>
    </xf>
    <xf numFmtId="0" fontId="11" fillId="20" borderId="0" xfId="0" applyFont="1" applyFill="1" applyBorder="1" applyAlignment="1" applyProtection="1">
      <alignment vertical="top" wrapText="1"/>
    </xf>
    <xf numFmtId="0" fontId="11" fillId="21" borderId="0" xfId="0" applyFont="1" applyFill="1" applyBorder="1" applyAlignment="1" applyProtection="1">
      <alignment wrapText="1"/>
    </xf>
    <xf numFmtId="0" fontId="11" fillId="0" borderId="0" xfId="0" applyFont="1" applyBorder="1" applyAlignment="1" applyProtection="1">
      <alignment vertical="top" wrapText="1"/>
    </xf>
    <xf numFmtId="0" fontId="11" fillId="22" borderId="0" xfId="0" applyFont="1" applyFill="1" applyBorder="1" applyAlignment="1" applyProtection="1">
      <alignment vertical="top"/>
    </xf>
    <xf numFmtId="0" fontId="11" fillId="23" borderId="0" xfId="0" applyFont="1" applyFill="1" applyBorder="1" applyAlignment="1" applyProtection="1">
      <alignment vertical="top" wrapText="1"/>
    </xf>
    <xf numFmtId="0" fontId="11" fillId="23" borderId="0" xfId="0" applyFont="1" applyFill="1" applyAlignment="1" applyProtection="1">
      <alignment vertical="top" wrapText="1"/>
    </xf>
    <xf numFmtId="0" fontId="11" fillId="0" borderId="0" xfId="0" applyFont="1" applyAlignment="1" applyProtection="1">
      <alignment vertical="top" wrapText="1"/>
    </xf>
    <xf numFmtId="0" fontId="11" fillId="24" borderId="0" xfId="0" applyFont="1" applyFill="1" applyAlignment="1" applyProtection="1">
      <alignment vertical="top" wrapText="1"/>
    </xf>
    <xf numFmtId="0" fontId="24" fillId="6" borderId="17" xfId="0" applyFont="1" applyFill="1" applyBorder="1" applyAlignment="1"/>
    <xf numFmtId="0" fontId="13" fillId="25" borderId="0" xfId="0" applyFont="1" applyFill="1" applyBorder="1" applyAlignment="1">
      <alignment wrapText="1"/>
    </xf>
    <xf numFmtId="0" fontId="22" fillId="7" borderId="0" xfId="0" applyFont="1" applyFill="1" applyBorder="1" applyAlignment="1">
      <alignment vertical="center" wrapText="1"/>
    </xf>
    <xf numFmtId="0" fontId="22" fillId="13" borderId="0" xfId="0" applyFont="1" applyFill="1" applyAlignment="1">
      <alignment wrapText="1"/>
    </xf>
    <xf numFmtId="0" fontId="20" fillId="14" borderId="0" xfId="0" applyFont="1" applyFill="1" applyAlignment="1">
      <alignment vertical="center" wrapText="1"/>
    </xf>
    <xf numFmtId="0" fontId="25" fillId="15" borderId="0" xfId="0" applyFont="1" applyFill="1" applyAlignment="1" applyProtection="1">
      <alignment wrapText="1"/>
      <protection locked="0"/>
    </xf>
    <xf numFmtId="0" fontId="6" fillId="16" borderId="0" xfId="0" applyFont="1" applyFill="1" applyAlignment="1">
      <alignment wrapText="1"/>
    </xf>
    <xf numFmtId="0" fontId="11" fillId="0" borderId="0" xfId="0" applyFont="1" applyBorder="1" applyAlignment="1">
      <alignment horizontal="center" vertical="center" wrapText="1"/>
    </xf>
    <xf numFmtId="0" fontId="6" fillId="0" borderId="0" xfId="0" applyFont="1" applyAlignment="1">
      <alignment wrapText="1"/>
    </xf>
    <xf numFmtId="0" fontId="26" fillId="17" borderId="18" xfId="0" applyFont="1" applyFill="1" applyBorder="1" applyAlignment="1">
      <alignment wrapText="1"/>
    </xf>
    <xf numFmtId="0" fontId="6" fillId="2" borderId="18" xfId="0" applyFont="1" applyFill="1" applyBorder="1" applyAlignment="1">
      <alignment wrapText="1"/>
    </xf>
    <xf numFmtId="0" fontId="6" fillId="0" borderId="18" xfId="0" applyFont="1" applyBorder="1" applyAlignment="1">
      <alignment wrapText="1"/>
    </xf>
    <xf numFmtId="0" fontId="11" fillId="26"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11" fillId="21" borderId="0" xfId="0" applyFont="1" applyFill="1" applyAlignment="1" applyProtection="1">
      <alignment wrapText="1"/>
    </xf>
    <xf numFmtId="0" fontId="11" fillId="27" borderId="0" xfId="0" applyFont="1" applyFill="1" applyAlignment="1" applyProtection="1">
      <alignment horizontal="left" vertical="center" wrapText="1"/>
    </xf>
    <xf numFmtId="0" fontId="11" fillId="28" borderId="0" xfId="0" applyFont="1" applyFill="1" applyAlignment="1" applyProtection="1">
      <alignment vertical="top" wrapText="1"/>
    </xf>
    <xf numFmtId="0" fontId="11" fillId="22" borderId="0" xfId="0" applyFont="1" applyFill="1" applyAlignment="1" applyProtection="1"/>
    <xf numFmtId="0" fontId="11" fillId="24" borderId="0" xfId="0" applyFont="1" applyFill="1" applyAlignment="1" applyProtection="1">
      <alignment wrapText="1"/>
    </xf>
    <xf numFmtId="0" fontId="22" fillId="25" borderId="0" xfId="0" applyFont="1" applyFill="1" applyAlignment="1">
      <alignment wrapText="1"/>
    </xf>
    <xf numFmtId="0" fontId="22" fillId="7" borderId="0" xfId="0" applyFont="1" applyFill="1" applyAlignment="1">
      <alignment vertical="center" wrapText="1"/>
    </xf>
    <xf numFmtId="0" fontId="11" fillId="22" borderId="0" xfId="0" applyFont="1" applyFill="1" applyAlignment="1" applyProtection="1">
      <alignment vertical="top"/>
    </xf>
    <xf numFmtId="0" fontId="13" fillId="25" borderId="0" xfId="0" applyFont="1" applyFill="1" applyAlignment="1">
      <alignment wrapText="1"/>
    </xf>
    <xf numFmtId="0" fontId="19" fillId="15" borderId="0" xfId="0" applyFont="1" applyFill="1" applyAlignment="1" applyProtection="1">
      <alignment wrapText="1"/>
      <protection locked="0"/>
    </xf>
    <xf numFmtId="0" fontId="11" fillId="24" borderId="0" xfId="0" applyFont="1" applyFill="1" applyBorder="1" applyAlignment="1" applyProtection="1">
      <alignment vertical="top" wrapText="1"/>
    </xf>
    <xf numFmtId="0" fontId="13" fillId="15" borderId="0" xfId="0" applyFont="1" applyFill="1" applyAlignment="1">
      <alignment vertical="center" wrapText="1"/>
    </xf>
    <xf numFmtId="0" fontId="6" fillId="16" borderId="0" xfId="0" applyFont="1" applyFill="1" applyAlignment="1">
      <alignment wrapText="1"/>
    </xf>
    <xf numFmtId="0" fontId="20" fillId="0" borderId="0" xfId="0" applyFont="1" applyAlignment="1">
      <alignment vertical="center" wrapText="1"/>
    </xf>
    <xf numFmtId="0" fontId="6" fillId="15" borderId="0" xfId="0" applyFont="1" applyFill="1" applyAlignment="1">
      <alignment wrapText="1"/>
    </xf>
    <xf numFmtId="0" fontId="26" fillId="17" borderId="18" xfId="0" applyFont="1" applyFill="1" applyBorder="1" applyAlignment="1">
      <alignment vertical="center" wrapText="1"/>
    </xf>
    <xf numFmtId="0" fontId="6" fillId="0" borderId="18" xfId="0" applyFont="1" applyBorder="1" applyAlignment="1">
      <alignment horizontal="right" vertical="center" wrapText="1"/>
    </xf>
    <xf numFmtId="0" fontId="6" fillId="0" borderId="18" xfId="0" applyFont="1" applyBorder="1" applyAlignment="1">
      <alignment horizontal="right" wrapText="1"/>
    </xf>
    <xf numFmtId="0" fontId="11" fillId="26" borderId="0" xfId="0" applyFont="1" applyFill="1" applyProtection="1"/>
    <xf numFmtId="0" fontId="11" fillId="20" borderId="0" xfId="0" applyFont="1" applyFill="1" applyProtection="1"/>
    <xf numFmtId="0" fontId="11" fillId="22" borderId="0" xfId="0" applyFont="1" applyFill="1" applyProtection="1"/>
    <xf numFmtId="0" fontId="11" fillId="23" borderId="0" xfId="0" applyFont="1" applyFill="1" applyAlignment="1" applyProtection="1">
      <alignment wrapText="1"/>
    </xf>
    <xf numFmtId="0" fontId="11" fillId="0" borderId="0" xfId="0" applyFont="1" applyBorder="1" applyProtection="1"/>
    <xf numFmtId="0" fontId="3" fillId="0" borderId="0" xfId="0" applyFont="1" applyAlignment="1">
      <alignment wrapText="1"/>
    </xf>
    <xf numFmtId="0" fontId="11" fillId="0" borderId="0" xfId="0" applyFont="1" applyBorder="1" applyAlignment="1">
      <alignment wrapText="1"/>
    </xf>
    <xf numFmtId="0" fontId="22" fillId="0" borderId="0" xfId="0" applyFont="1" applyAlignment="1">
      <alignment vertical="center" wrapText="1"/>
    </xf>
    <xf numFmtId="0" fontId="22" fillId="0" borderId="0" xfId="0" applyFont="1" applyAlignment="1">
      <alignment wrapText="1"/>
    </xf>
    <xf numFmtId="0" fontId="27" fillId="0" borderId="0" xfId="0" applyFont="1" applyAlignment="1">
      <alignment vertical="center" wrapText="1"/>
    </xf>
    <xf numFmtId="0" fontId="6" fillId="18" borderId="0" xfId="0" applyFont="1" applyFill="1" applyAlignment="1">
      <alignment wrapText="1"/>
    </xf>
    <xf numFmtId="0" fontId="11" fillId="0" borderId="0" xfId="0" applyFont="1" applyBorder="1" applyAlignment="1">
      <alignment vertical="center" wrapText="1"/>
    </xf>
    <xf numFmtId="0" fontId="11" fillId="0" borderId="0" xfId="0" applyFont="1" applyBorder="1" applyAlignment="1">
      <alignment vertical="center" wrapText="1"/>
    </xf>
    <xf numFmtId="0" fontId="22" fillId="0" borderId="0" xfId="0" applyFont="1" applyBorder="1" applyAlignment="1">
      <alignment wrapText="1"/>
    </xf>
    <xf numFmtId="0" fontId="12" fillId="0" borderId="19" xfId="0" applyFont="1" applyBorder="1" applyAlignment="1">
      <alignment wrapText="1"/>
    </xf>
    <xf numFmtId="0" fontId="11" fillId="29" borderId="20" xfId="0" applyFont="1" applyFill="1" applyBorder="1" applyAlignment="1">
      <alignment vertical="center" wrapText="1"/>
    </xf>
    <xf numFmtId="0" fontId="11" fillId="0" borderId="20" xfId="0" applyFont="1" applyBorder="1" applyAlignment="1">
      <alignment vertical="center" wrapText="1"/>
    </xf>
    <xf numFmtId="0" fontId="20" fillId="30" borderId="21" xfId="0" applyFont="1" applyFill="1" applyBorder="1" applyAlignment="1">
      <alignment wrapText="1"/>
    </xf>
    <xf numFmtId="0" fontId="11" fillId="0" borderId="19" xfId="0" applyFont="1" applyBorder="1" applyAlignment="1">
      <alignment vertical="center" wrapText="1"/>
    </xf>
    <xf numFmtId="0" fontId="11" fillId="0" borderId="16" xfId="0" applyFont="1" applyBorder="1" applyAlignment="1">
      <alignment vertical="center" wrapText="1"/>
    </xf>
    <xf numFmtId="0" fontId="11" fillId="0" borderId="22" xfId="0" applyFont="1" applyBorder="1" applyAlignment="1">
      <alignment vertical="center" wrapText="1"/>
    </xf>
    <xf numFmtId="0" fontId="14" fillId="0" borderId="0" xfId="0" applyFont="1" applyBorder="1" applyAlignment="1">
      <alignment wrapText="1"/>
    </xf>
    <xf numFmtId="0" fontId="12" fillId="0" borderId="0" xfId="0" applyFont="1" applyBorder="1" applyAlignment="1">
      <alignment wrapText="1"/>
    </xf>
    <xf numFmtId="0" fontId="11" fillId="29" borderId="23" xfId="0" applyFont="1" applyFill="1" applyBorder="1" applyAlignment="1">
      <alignment vertical="center" wrapText="1"/>
    </xf>
    <xf numFmtId="0" fontId="11" fillId="0" borderId="20"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31" borderId="23" xfId="0" applyFont="1" applyFill="1" applyBorder="1" applyAlignment="1">
      <alignment vertical="center" wrapText="1"/>
    </xf>
    <xf numFmtId="165" fontId="11" fillId="0" borderId="19" xfId="0" applyNumberFormat="1" applyFont="1" applyBorder="1" applyAlignment="1">
      <alignment horizontal="right" vertical="center" wrapText="1"/>
    </xf>
    <xf numFmtId="0" fontId="11" fillId="0" borderId="19" xfId="0" applyFont="1" applyBorder="1" applyAlignment="1">
      <alignment horizontal="right" vertical="center" wrapText="1"/>
    </xf>
    <xf numFmtId="0" fontId="11" fillId="0" borderId="22" xfId="0" applyFont="1" applyBorder="1" applyAlignment="1">
      <alignment horizontal="right" vertical="center" wrapText="1"/>
    </xf>
    <xf numFmtId="0" fontId="11" fillId="0" borderId="19" xfId="0" applyFont="1" applyBorder="1"/>
    <xf numFmtId="0" fontId="11" fillId="0" borderId="16" xfId="0" applyFont="1" applyBorder="1"/>
    <xf numFmtId="0" fontId="11" fillId="0" borderId="22" xfId="0" applyFont="1" applyBorder="1"/>
    <xf numFmtId="0" fontId="13" fillId="0" borderId="0" xfId="0" applyFont="1" applyBorder="1" applyAlignment="1">
      <alignment wrapText="1"/>
    </xf>
    <xf numFmtId="0" fontId="11" fillId="0" borderId="0" xfId="0" applyFont="1" applyBorder="1"/>
    <xf numFmtId="0" fontId="11" fillId="0" borderId="0" xfId="0" applyFont="1" applyBorder="1" applyAlignment="1">
      <alignment vertical="center"/>
    </xf>
    <xf numFmtId="0" fontId="28" fillId="0" borderId="0" xfId="0" applyFont="1" applyBorder="1" applyAlignment="1">
      <alignment horizontal="left"/>
    </xf>
    <xf numFmtId="0" fontId="29" fillId="0" borderId="24" xfId="0" applyFont="1" applyBorder="1"/>
    <xf numFmtId="0" fontId="11" fillId="32" borderId="0" xfId="0" applyFont="1" applyFill="1" applyBorder="1" applyAlignment="1" applyProtection="1">
      <alignment vertical="center" wrapText="1"/>
      <protection locked="0"/>
    </xf>
    <xf numFmtId="0" fontId="29" fillId="0" borderId="25" xfId="0" applyFont="1" applyBorder="1"/>
    <xf numFmtId="0" fontId="13" fillId="0" borderId="0" xfId="0" applyFont="1" applyAlignment="1">
      <alignment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3" fillId="0" borderId="0" xfId="0" applyFont="1" applyBorder="1" applyAlignment="1">
      <alignment vertical="center" wrapText="1"/>
    </xf>
    <xf numFmtId="0" fontId="11" fillId="0" borderId="0" xfId="0" applyFont="1"/>
    <xf numFmtId="0" fontId="12" fillId="0" borderId="0" xfId="0" applyFont="1" applyAlignment="1">
      <alignment vertical="center"/>
    </xf>
    <xf numFmtId="0" fontId="12" fillId="0" borderId="0" xfId="0" applyFont="1" applyBorder="1"/>
    <xf numFmtId="0" fontId="11" fillId="6" borderId="0" xfId="0" applyFont="1" applyFill="1"/>
    <xf numFmtId="0" fontId="11" fillId="6" borderId="0" xfId="0" applyFont="1" applyFill="1" applyBorder="1" applyAlignment="1">
      <alignment wrapText="1"/>
    </xf>
    <xf numFmtId="0" fontId="11" fillId="6" borderId="0" xfId="0" applyFont="1" applyFill="1" applyAlignment="1">
      <alignment wrapText="1"/>
    </xf>
    <xf numFmtId="0" fontId="11" fillId="33" borderId="0" xfId="0" applyFont="1" applyFill="1" applyBorder="1" applyAlignment="1">
      <alignment wrapText="1"/>
    </xf>
    <xf numFmtId="0" fontId="16" fillId="7" borderId="0" xfId="0" applyFont="1" applyFill="1" applyAlignment="1">
      <alignment horizontal="left"/>
    </xf>
    <xf numFmtId="0" fontId="16" fillId="7" borderId="0" xfId="0" applyFont="1" applyFill="1" applyBorder="1" applyAlignment="1">
      <alignment horizontal="left" wrapText="1"/>
    </xf>
    <xf numFmtId="0" fontId="16" fillId="0" borderId="0" xfId="0" applyFont="1" applyAlignment="1">
      <alignment horizontal="left"/>
    </xf>
    <xf numFmtId="0" fontId="11" fillId="0" borderId="0" xfId="0" applyFont="1" applyAlignment="1">
      <alignment wrapText="1"/>
    </xf>
    <xf numFmtId="0" fontId="6" fillId="9" borderId="0" xfId="0" applyFont="1" applyFill="1" applyAlignment="1"/>
    <xf numFmtId="0" fontId="11" fillId="9" borderId="0" xfId="0" applyFont="1" applyFill="1" applyAlignment="1">
      <alignment wrapText="1"/>
    </xf>
    <xf numFmtId="0" fontId="11" fillId="9" borderId="0" xfId="0" applyFont="1" applyFill="1" applyBorder="1" applyAlignment="1">
      <alignment wrapText="1"/>
    </xf>
    <xf numFmtId="0" fontId="6" fillId="10" borderId="0" xfId="0" applyFont="1" applyFill="1" applyAlignment="1">
      <alignment horizontal="center"/>
    </xf>
    <xf numFmtId="0" fontId="6" fillId="10" borderId="0" xfId="0" applyFont="1" applyFill="1" applyAlignment="1">
      <alignment horizontal="left"/>
    </xf>
    <xf numFmtId="0" fontId="11" fillId="10" borderId="0" xfId="0" applyFont="1" applyFill="1" applyAlignment="1">
      <alignment wrapText="1"/>
    </xf>
    <xf numFmtId="0" fontId="6" fillId="11" borderId="16" xfId="0" applyFont="1" applyFill="1" applyBorder="1" applyAlignment="1">
      <alignment wrapText="1"/>
    </xf>
    <xf numFmtId="0" fontId="19" fillId="11" borderId="16" xfId="0" applyFont="1" applyFill="1" applyBorder="1" applyAlignment="1">
      <alignment wrapText="1"/>
    </xf>
    <xf numFmtId="0" fontId="6" fillId="12" borderId="0" xfId="0" applyFont="1" applyFill="1" applyBorder="1" applyAlignment="1"/>
    <xf numFmtId="0" fontId="6" fillId="7" borderId="0" xfId="0" applyFont="1" applyFill="1" applyAlignment="1">
      <alignment wrapText="1"/>
    </xf>
    <xf numFmtId="0" fontId="21" fillId="0" borderId="0" xfId="0" applyFont="1"/>
    <xf numFmtId="0" fontId="8" fillId="14" borderId="0" xfId="0" applyFont="1" applyFill="1" applyAlignment="1">
      <alignment wrapText="1"/>
    </xf>
    <xf numFmtId="0" fontId="11" fillId="14" borderId="0" xfId="0" applyFont="1" applyFill="1"/>
    <xf numFmtId="0" fontId="20" fillId="9" borderId="0" xfId="0" applyFont="1" applyFill="1"/>
    <xf numFmtId="0" fontId="11" fillId="0" borderId="0" xfId="0" applyFont="1" applyAlignment="1">
      <alignment horizontal="left" vertical="center"/>
    </xf>
    <xf numFmtId="0" fontId="11" fillId="0" borderId="0" xfId="0" applyFont="1" applyAlignment="1">
      <alignment horizontal="left" vertical="center" wrapText="1"/>
    </xf>
    <xf numFmtId="0" fontId="11" fillId="20" borderId="0" xfId="0" applyFont="1" applyFill="1"/>
    <xf numFmtId="0" fontId="11" fillId="21" borderId="0" xfId="0" applyFont="1" applyFill="1" applyBorder="1" applyAlignment="1">
      <alignment wrapText="1"/>
    </xf>
    <xf numFmtId="0" fontId="11" fillId="28" borderId="0" xfId="0" applyFont="1" applyFill="1" applyAlignment="1">
      <alignment wrapText="1"/>
    </xf>
    <xf numFmtId="0" fontId="11" fillId="27" borderId="0" xfId="0" applyFont="1" applyFill="1" applyAlignment="1">
      <alignment horizontal="left" vertical="center" wrapText="1"/>
    </xf>
    <xf numFmtId="0" fontId="11" fillId="34" borderId="0" xfId="0" applyFont="1" applyFill="1"/>
    <xf numFmtId="0" fontId="11" fillId="23" borderId="0" xfId="0" applyFont="1" applyFill="1" applyAlignment="1">
      <alignment wrapText="1"/>
    </xf>
    <xf numFmtId="0" fontId="11" fillId="24" borderId="0" xfId="0" applyFont="1" applyFill="1" applyBorder="1" applyAlignment="1">
      <alignment vertical="top"/>
    </xf>
    <xf numFmtId="0" fontId="11" fillId="0" borderId="0" xfId="0" applyFont="1" applyBorder="1" applyAlignment="1">
      <alignment vertical="top"/>
    </xf>
    <xf numFmtId="0" fontId="22" fillId="25" borderId="0" xfId="0" applyFont="1" applyFill="1" applyAlignment="1">
      <alignment vertical="top" wrapText="1"/>
    </xf>
    <xf numFmtId="0" fontId="11" fillId="0" borderId="0" xfId="0" applyFont="1" applyAlignment="1">
      <alignment vertical="top"/>
    </xf>
    <xf numFmtId="166" fontId="25" fillId="15" borderId="0" xfId="0" applyNumberFormat="1" applyFont="1" applyFill="1" applyAlignment="1" applyProtection="1">
      <alignment wrapText="1"/>
      <protection locked="0"/>
    </xf>
    <xf numFmtId="0" fontId="11" fillId="27" borderId="0" xfId="0" applyFont="1" applyFill="1" applyBorder="1" applyAlignment="1">
      <alignment horizontal="justify" vertical="center" wrapText="1"/>
    </xf>
    <xf numFmtId="0" fontId="11" fillId="27" borderId="0" xfId="0" applyFont="1" applyFill="1" applyAlignment="1">
      <alignment horizontal="justify" vertical="center" wrapText="1"/>
    </xf>
    <xf numFmtId="0" fontId="11" fillId="34" borderId="0" xfId="0" applyFont="1" applyFill="1" applyBorder="1"/>
    <xf numFmtId="0" fontId="11" fillId="23" borderId="0" xfId="0" applyFont="1" applyFill="1" applyBorder="1" applyAlignment="1">
      <alignment wrapText="1"/>
    </xf>
    <xf numFmtId="166" fontId="19" fillId="15" borderId="0" xfId="0" applyNumberFormat="1" applyFont="1" applyFill="1" applyAlignment="1" applyProtection="1">
      <alignment wrapText="1"/>
      <protection locked="0"/>
    </xf>
    <xf numFmtId="0" fontId="20" fillId="0" borderId="0" xfId="0" applyFont="1" applyAlignment="1">
      <alignment vertical="center" wrapText="1"/>
    </xf>
    <xf numFmtId="0" fontId="19" fillId="15" borderId="0" xfId="0" applyFont="1" applyFill="1" applyAlignment="1">
      <alignment wrapText="1"/>
    </xf>
    <xf numFmtId="0" fontId="6" fillId="0" borderId="0" xfId="0" applyFont="1" applyAlignment="1">
      <alignment wrapText="1"/>
    </xf>
    <xf numFmtId="0" fontId="6" fillId="6" borderId="0" xfId="0" applyFont="1" applyFill="1" applyBorder="1" applyAlignment="1">
      <alignment wrapText="1"/>
    </xf>
    <xf numFmtId="0" fontId="11" fillId="0" borderId="0" xfId="0" applyFont="1" applyBorder="1" applyAlignment="1"/>
    <xf numFmtId="0" fontId="20" fillId="29" borderId="23" xfId="0" applyFont="1" applyFill="1" applyBorder="1" applyAlignment="1">
      <alignment vertical="center" wrapText="1"/>
    </xf>
    <xf numFmtId="0" fontId="11" fillId="0" borderId="20" xfId="0" applyFont="1" applyBorder="1" applyAlignment="1">
      <alignment vertical="top"/>
    </xf>
    <xf numFmtId="0" fontId="11" fillId="0" borderId="24" xfId="0" applyFont="1" applyBorder="1" applyAlignment="1">
      <alignment vertical="center"/>
    </xf>
    <xf numFmtId="165" fontId="11" fillId="0" borderId="19" xfId="0" applyNumberFormat="1" applyFont="1" applyBorder="1" applyAlignment="1">
      <alignment horizontal="right" vertical="center"/>
    </xf>
    <xf numFmtId="0" fontId="11" fillId="0" borderId="0" xfId="0" applyFont="1" applyAlignment="1">
      <alignment horizontal="right"/>
    </xf>
    <xf numFmtId="165" fontId="11" fillId="0" borderId="0" xfId="0" applyNumberFormat="1" applyFont="1"/>
    <xf numFmtId="0" fontId="11" fillId="0" borderId="19" xfId="0" applyFont="1" applyBorder="1" applyAlignment="1">
      <alignment horizontal="right" vertical="center"/>
    </xf>
    <xf numFmtId="165" fontId="11" fillId="0" borderId="0" xfId="0" applyNumberFormat="1" applyFont="1" applyAlignment="1">
      <alignment horizontal="right"/>
    </xf>
    <xf numFmtId="165" fontId="30" fillId="0" borderId="0" xfId="0" applyNumberFormat="1" applyFont="1" applyAlignment="1">
      <alignment horizontal="right" wrapText="1"/>
    </xf>
    <xf numFmtId="0" fontId="11" fillId="0" borderId="25" xfId="0" applyFont="1" applyBorder="1" applyAlignment="1">
      <alignment vertical="center"/>
    </xf>
    <xf numFmtId="0" fontId="12" fillId="0" borderId="16" xfId="0" applyFont="1" applyBorder="1" applyAlignment="1">
      <alignment vertical="center"/>
    </xf>
    <xf numFmtId="166" fontId="11" fillId="0" borderId="22" xfId="0" applyNumberFormat="1" applyFont="1" applyBorder="1" applyAlignment="1">
      <alignment horizontal="right" vertical="center"/>
    </xf>
    <xf numFmtId="0" fontId="12" fillId="0" borderId="0" xfId="0" applyFont="1" applyBorder="1" applyAlignment="1">
      <alignment vertical="center"/>
    </xf>
    <xf numFmtId="0" fontId="20" fillId="31" borderId="23" xfId="0" applyFont="1" applyFill="1" applyBorder="1" applyAlignment="1">
      <alignment vertical="center" wrapText="1"/>
    </xf>
    <xf numFmtId="0" fontId="12" fillId="0" borderId="20" xfId="0" applyFont="1" applyBorder="1" applyAlignment="1">
      <alignment vertical="center"/>
    </xf>
    <xf numFmtId="0" fontId="11" fillId="0" borderId="22" xfId="0" applyFont="1" applyBorder="1" applyAlignment="1">
      <alignment horizontal="right" vertical="center"/>
    </xf>
    <xf numFmtId="0" fontId="20" fillId="0" borderId="24" xfId="0" applyFont="1" applyBorder="1" applyAlignment="1">
      <alignment vertical="center" wrapText="1"/>
    </xf>
    <xf numFmtId="0" fontId="11" fillId="0" borderId="0" xfId="0" applyFont="1" applyAlignment="1">
      <alignment horizontal="left" vertical="center"/>
    </xf>
    <xf numFmtId="0" fontId="15" fillId="6" borderId="0" xfId="0" applyFont="1" applyFill="1" applyBorder="1"/>
    <xf numFmtId="0" fontId="22" fillId="7" borderId="0" xfId="0" applyFont="1" applyFill="1" applyAlignment="1">
      <alignment horizontal="left"/>
    </xf>
    <xf numFmtId="0" fontId="11" fillId="0" borderId="0" xfId="0" applyFont="1" applyAlignment="1"/>
    <xf numFmtId="0" fontId="6" fillId="10" borderId="0" xfId="0" applyFont="1" applyFill="1" applyAlignment="1"/>
    <xf numFmtId="0" fontId="20" fillId="6" borderId="0" xfId="0" applyFont="1" applyFill="1"/>
    <xf numFmtId="0" fontId="6" fillId="7" borderId="0" xfId="0" applyFont="1" applyFill="1" applyAlignment="1">
      <alignment vertical="top" wrapText="1"/>
    </xf>
    <xf numFmtId="0" fontId="6" fillId="13" borderId="0" xfId="0" applyFont="1" applyFill="1" applyAlignment="1">
      <alignment vertical="top" wrapText="1"/>
    </xf>
    <xf numFmtId="0" fontId="11" fillId="26" borderId="0" xfId="0" applyFont="1" applyFill="1" applyAlignment="1">
      <alignment horizontal="left"/>
    </xf>
    <xf numFmtId="0" fontId="11" fillId="0" borderId="0" xfId="0" applyFont="1" applyAlignment="1">
      <alignment horizontal="left" wrapText="1"/>
    </xf>
    <xf numFmtId="0" fontId="11" fillId="21" borderId="0" xfId="0" applyFont="1" applyFill="1" applyAlignment="1">
      <alignment wrapText="1"/>
    </xf>
    <xf numFmtId="0" fontId="11" fillId="27" borderId="0" xfId="0" applyFont="1" applyFill="1" applyBorder="1" applyAlignment="1">
      <alignment horizontal="left" vertical="center" wrapText="1"/>
    </xf>
    <xf numFmtId="0" fontId="11" fillId="34" borderId="0" xfId="0" applyFont="1" applyFill="1" applyAlignment="1">
      <alignment horizontal="left" vertical="center" wrapText="1"/>
    </xf>
    <xf numFmtId="0" fontId="11" fillId="35" borderId="0" xfId="0" applyFont="1" applyFill="1" applyBorder="1"/>
    <xf numFmtId="0" fontId="24" fillId="6" borderId="17" xfId="0" applyFont="1" applyFill="1" applyBorder="1"/>
    <xf numFmtId="0" fontId="20" fillId="14" borderId="0" xfId="0" applyFont="1" applyFill="1" applyAlignment="1">
      <alignment horizontal="left" vertical="center" wrapText="1"/>
    </xf>
    <xf numFmtId="0" fontId="11" fillId="28" borderId="0" xfId="0" applyFont="1" applyFill="1" applyBorder="1" applyAlignment="1">
      <alignment wrapText="1"/>
    </xf>
    <xf numFmtId="0" fontId="20" fillId="0" borderId="0" xfId="0" applyFont="1" applyAlignment="1">
      <alignment horizontal="left" vertical="center" wrapText="1"/>
    </xf>
    <xf numFmtId="0" fontId="20" fillId="0" borderId="0" xfId="0" applyFont="1" applyAlignment="1">
      <alignment wrapText="1"/>
    </xf>
    <xf numFmtId="166" fontId="25" fillId="15" borderId="0" xfId="0" applyNumberFormat="1" applyFont="1" applyFill="1" applyAlignment="1">
      <alignment wrapText="1"/>
    </xf>
    <xf numFmtId="0" fontId="20" fillId="0" borderId="0" xfId="0" applyFont="1"/>
    <xf numFmtId="0" fontId="11" fillId="0" borderId="0" xfId="0" applyFont="1" applyBorder="1" applyAlignment="1">
      <alignment horizontal="left" vertical="center"/>
    </xf>
    <xf numFmtId="0" fontId="20" fillId="36" borderId="1" xfId="0" applyFont="1" applyFill="1" applyBorder="1" applyAlignment="1">
      <alignment wrapText="1"/>
    </xf>
    <xf numFmtId="0" fontId="11" fillId="0" borderId="23" xfId="0" applyFont="1" applyBorder="1"/>
    <xf numFmtId="0" fontId="11" fillId="0" borderId="0" xfId="0" applyFont="1" applyBorder="1" applyAlignment="1">
      <alignment horizontal="left" wrapText="1"/>
    </xf>
    <xf numFmtId="0" fontId="11" fillId="0" borderId="0" xfId="0" applyFont="1" applyBorder="1" applyAlignment="1">
      <alignment horizontal="left" vertical="center"/>
    </xf>
    <xf numFmtId="0" fontId="20" fillId="0" borderId="0" xfId="0" applyFont="1"/>
    <xf numFmtId="0" fontId="11" fillId="0" borderId="2" xfId="0" applyFont="1" applyBorder="1"/>
    <xf numFmtId="0" fontId="11" fillId="0" borderId="24" xfId="0" applyFont="1" applyBorder="1"/>
    <xf numFmtId="0" fontId="11" fillId="0" borderId="19" xfId="0" applyFont="1" applyBorder="1" applyAlignment="1">
      <alignment horizontal="left" vertical="center"/>
    </xf>
    <xf numFmtId="0" fontId="20" fillId="0" borderId="0" xfId="0" applyFont="1" applyBorder="1" applyAlignment="1">
      <alignment horizontal="left" vertical="center"/>
    </xf>
    <xf numFmtId="0" fontId="11" fillId="15" borderId="0" xfId="0" applyFont="1" applyFill="1" applyBorder="1" applyAlignment="1" applyProtection="1">
      <alignment horizontal="left" vertical="center"/>
      <protection locked="0"/>
    </xf>
    <xf numFmtId="0" fontId="11" fillId="0" borderId="19" xfId="0" applyFont="1" applyBorder="1" applyAlignment="1">
      <alignment horizontal="left"/>
    </xf>
    <xf numFmtId="0" fontId="11" fillId="0" borderId="0" xfId="0" applyFont="1"/>
    <xf numFmtId="0" fontId="11" fillId="0" borderId="3" xfId="0" applyFont="1" applyBorder="1"/>
    <xf numFmtId="0" fontId="11" fillId="0" borderId="25" xfId="0" applyFont="1" applyBorder="1"/>
    <xf numFmtId="0" fontId="11" fillId="0" borderId="22" xfId="0" applyFont="1" applyBorder="1" applyAlignment="1">
      <alignment horizontal="left" vertical="center"/>
    </xf>
    <xf numFmtId="0" fontId="11" fillId="0" borderId="19" xfId="0" applyFont="1" applyBorder="1" applyAlignment="1">
      <alignment horizontal="left" vertical="center" wrapText="1"/>
    </xf>
    <xf numFmtId="0" fontId="11" fillId="0" borderId="25" xfId="0" applyFont="1" applyBorder="1" applyAlignment="1">
      <alignment horizontal="left"/>
    </xf>
    <xf numFmtId="0" fontId="11" fillId="0" borderId="22" xfId="0" applyFont="1" applyBorder="1" applyAlignment="1">
      <alignment horizontal="left" vertical="center" wrapText="1"/>
    </xf>
    <xf numFmtId="0" fontId="15" fillId="6" borderId="0" xfId="0" applyFont="1" applyFill="1" applyBorder="1" applyProtection="1"/>
    <xf numFmtId="0" fontId="11" fillId="6" borderId="0" xfId="0" applyFont="1" applyFill="1" applyBorder="1" applyProtection="1"/>
    <xf numFmtId="0" fontId="11" fillId="7" borderId="0" xfId="0" applyFont="1" applyFill="1" applyBorder="1" applyAlignment="1">
      <alignment wrapText="1"/>
    </xf>
    <xf numFmtId="0" fontId="6" fillId="12" borderId="0" xfId="0" applyFont="1" applyFill="1" applyAlignment="1"/>
    <xf numFmtId="0" fontId="11" fillId="26" borderId="0" xfId="0" applyFont="1" applyFill="1" applyAlignment="1" applyProtection="1">
      <alignment horizontal="left" vertical="center"/>
    </xf>
    <xf numFmtId="0" fontId="11" fillId="0" borderId="0" xfId="0" applyFont="1" applyAlignment="1" applyProtection="1">
      <alignment horizontal="left" vertical="center"/>
    </xf>
    <xf numFmtId="0" fontId="11" fillId="20" borderId="0" xfId="0" applyFont="1" applyFill="1" applyAlignment="1" applyProtection="1">
      <alignment vertical="top" wrapText="1"/>
    </xf>
    <xf numFmtId="0" fontId="11" fillId="34" borderId="0" xfId="0" applyFont="1" applyFill="1" applyProtection="1"/>
    <xf numFmtId="0" fontId="20" fillId="14" borderId="0" xfId="0" applyFont="1" applyFill="1" applyAlignment="1">
      <alignment wrapText="1"/>
    </xf>
    <xf numFmtId="0" fontId="11" fillId="37" borderId="0" xfId="0" applyFont="1" applyFill="1" applyAlignment="1" applyProtection="1">
      <alignment horizontal="left" vertical="center" wrapText="1"/>
    </xf>
    <xf numFmtId="0" fontId="6" fillId="0" borderId="18" xfId="0" applyFont="1" applyBorder="1" applyAlignment="1">
      <alignment vertical="center" wrapText="1"/>
    </xf>
    <xf numFmtId="0" fontId="11" fillId="20" borderId="0" xfId="0" applyFont="1" applyFill="1" applyAlignment="1" applyProtection="1">
      <alignment wrapText="1"/>
    </xf>
    <xf numFmtId="0" fontId="26" fillId="17" borderId="18" xfId="0" applyFont="1" applyFill="1" applyBorder="1" applyAlignment="1">
      <alignment horizontal="right" wrapText="1"/>
    </xf>
    <xf numFmtId="0" fontId="11" fillId="26" borderId="0" xfId="0" applyFont="1" applyFill="1" applyAlignment="1" applyProtection="1">
      <alignment horizontal="left"/>
    </xf>
    <xf numFmtId="0" fontId="11" fillId="0" borderId="0" xfId="0" applyFont="1" applyAlignment="1" applyProtection="1">
      <alignment horizontal="left"/>
    </xf>
    <xf numFmtId="0" fontId="11" fillId="0" borderId="0" xfId="0" applyFont="1" applyAlignment="1" applyProtection="1">
      <alignment horizontal="left" wrapText="1"/>
    </xf>
    <xf numFmtId="0" fontId="11" fillId="0" borderId="0" xfId="0" applyFont="1" applyBorder="1" applyAlignment="1" applyProtection="1">
      <alignment horizontal="left" wrapText="1"/>
    </xf>
    <xf numFmtId="0" fontId="31" fillId="0" borderId="0" xfId="0" applyFont="1" applyAlignment="1" applyProtection="1">
      <alignment wrapText="1"/>
    </xf>
    <xf numFmtId="0" fontId="11" fillId="0" borderId="0" xfId="0" applyFont="1" applyAlignment="1" applyProtection="1">
      <alignment wrapText="1"/>
    </xf>
    <xf numFmtId="0" fontId="11" fillId="0" borderId="0" xfId="0" applyFont="1" applyProtection="1"/>
    <xf numFmtId="0" fontId="20" fillId="36" borderId="23" xfId="0" applyFont="1" applyFill="1" applyBorder="1" applyAlignment="1">
      <alignment wrapText="1"/>
    </xf>
    <xf numFmtId="0" fontId="11" fillId="0" borderId="24" xfId="0" applyFont="1" applyBorder="1"/>
    <xf numFmtId="0" fontId="11" fillId="0" borderId="0" xfId="0" applyFont="1" applyAlignment="1" applyProtection="1">
      <alignment vertical="top" wrapText="1"/>
    </xf>
    <xf numFmtId="0" fontId="11" fillId="38" borderId="0" xfId="0" applyFont="1" applyFill="1" applyAlignment="1" applyProtection="1">
      <alignment horizontal="left" vertical="center" wrapText="1"/>
    </xf>
    <xf numFmtId="0" fontId="11" fillId="37" borderId="0" xfId="0" applyFont="1" applyFill="1" applyAlignment="1" applyProtection="1">
      <alignment horizontal="left" wrapText="1"/>
    </xf>
    <xf numFmtId="0" fontId="11" fillId="0" borderId="0" xfId="0" applyFont="1" applyBorder="1" applyAlignment="1" applyProtection="1">
      <alignment wrapText="1"/>
    </xf>
    <xf numFmtId="0" fontId="11" fillId="0" borderId="26" xfId="0" applyFont="1" applyBorder="1" applyAlignment="1">
      <alignment horizontal="left"/>
    </xf>
    <xf numFmtId="0" fontId="11" fillId="0" borderId="0" xfId="0" applyFont="1" applyBorder="1" applyAlignment="1">
      <alignment horizontal="left"/>
    </xf>
    <xf numFmtId="167" fontId="11" fillId="0" borderId="19" xfId="0" applyNumberFormat="1" applyFont="1" applyBorder="1" applyAlignment="1">
      <alignment horizontal="left" vertical="center"/>
    </xf>
    <xf numFmtId="0" fontId="11" fillId="0" borderId="16" xfId="0" applyFont="1" applyBorder="1" applyAlignment="1">
      <alignment horizontal="left" vertical="center"/>
    </xf>
    <xf numFmtId="168" fontId="11" fillId="0" borderId="19" xfId="0" applyNumberFormat="1" applyFont="1" applyBorder="1" applyAlignment="1">
      <alignment horizontal="left" vertical="center"/>
    </xf>
    <xf numFmtId="0" fontId="21" fillId="0" borderId="0" xfId="0" applyFont="1" applyBorder="1"/>
    <xf numFmtId="0" fontId="8" fillId="14" borderId="0" xfId="0" applyFont="1" applyFill="1" applyBorder="1" applyAlignment="1">
      <alignment wrapText="1"/>
    </xf>
    <xf numFmtId="0" fontId="11" fillId="14" borderId="0" xfId="0" applyFont="1" applyFill="1" applyBorder="1"/>
    <xf numFmtId="0" fontId="20" fillId="9" borderId="0" xfId="0" applyFont="1" applyFill="1" applyBorder="1"/>
    <xf numFmtId="0" fontId="11" fillId="39" borderId="0" xfId="0" applyFont="1" applyFill="1" applyProtection="1"/>
    <xf numFmtId="0" fontId="11" fillId="23" borderId="0" xfId="0" applyFont="1" applyFill="1" applyBorder="1" applyAlignment="1" applyProtection="1">
      <alignment wrapText="1"/>
    </xf>
    <xf numFmtId="0" fontId="11" fillId="39" borderId="0" xfId="0" applyFont="1" applyFill="1" applyBorder="1" applyProtection="1"/>
    <xf numFmtId="0" fontId="24" fillId="6" borderId="27" xfId="0" applyFont="1" applyFill="1" applyBorder="1"/>
    <xf numFmtId="0" fontId="22" fillId="25" borderId="0" xfId="0" applyFont="1" applyFill="1" applyBorder="1" applyAlignment="1">
      <alignment wrapText="1"/>
    </xf>
    <xf numFmtId="0" fontId="11" fillId="0" borderId="0" xfId="0" applyFont="1" applyBorder="1" applyAlignment="1">
      <alignment wrapText="1"/>
    </xf>
    <xf numFmtId="0" fontId="20" fillId="14" borderId="0" xfId="0" applyFont="1" applyFill="1" applyBorder="1" applyAlignment="1">
      <alignment vertical="center" wrapText="1"/>
    </xf>
    <xf numFmtId="0" fontId="20" fillId="0" borderId="0" xfId="0" applyFont="1" applyBorder="1"/>
    <xf numFmtId="0" fontId="20" fillId="0" borderId="21" xfId="0" applyFont="1" applyBorder="1" applyAlignment="1">
      <alignment wrapText="1"/>
    </xf>
    <xf numFmtId="0" fontId="11" fillId="0" borderId="25" xfId="0" applyFont="1" applyBorder="1"/>
    <xf numFmtId="0" fontId="11" fillId="0" borderId="20" xfId="0" applyFont="1" applyBorder="1"/>
    <xf numFmtId="0" fontId="32" fillId="0" borderId="0" xfId="0" applyFont="1" applyAlignment="1">
      <alignment horizontal="left"/>
    </xf>
    <xf numFmtId="0" fontId="16" fillId="0" borderId="0" xfId="0" applyFont="1" applyAlignment="1">
      <alignment horizontal="left"/>
    </xf>
    <xf numFmtId="0" fontId="11" fillId="14" borderId="0" xfId="0" applyFont="1" applyFill="1" applyBorder="1" applyAlignment="1">
      <alignment vertical="center" wrapText="1"/>
    </xf>
    <xf numFmtId="0" fontId="30" fillId="0" borderId="0" xfId="0" applyFont="1" applyAlignment="1">
      <alignment wrapText="1"/>
    </xf>
    <xf numFmtId="0" fontId="6" fillId="0" borderId="0" xfId="0" applyFont="1" applyAlignment="1">
      <alignment vertical="top" wrapText="1"/>
    </xf>
    <xf numFmtId="0" fontId="11" fillId="0" borderId="20" xfId="0" applyFont="1" applyBorder="1"/>
    <xf numFmtId="0" fontId="11" fillId="0" borderId="20" xfId="0" applyFont="1" applyBorder="1" applyAlignment="1">
      <alignment horizontal="left" vertical="center"/>
    </xf>
    <xf numFmtId="0" fontId="11" fillId="0" borderId="19" xfId="0" applyFont="1" applyBorder="1"/>
    <xf numFmtId="0" fontId="11" fillId="0" borderId="16" xfId="0" applyFont="1" applyBorder="1"/>
    <xf numFmtId="0" fontId="11" fillId="0" borderId="16" xfId="0" applyFont="1" applyBorder="1" applyAlignment="1">
      <alignment horizontal="left" vertical="center"/>
    </xf>
    <xf numFmtId="0" fontId="11" fillId="0" borderId="22" xfId="0" applyFont="1" applyBorder="1"/>
    <xf numFmtId="0" fontId="20" fillId="0" borderId="0" xfId="0" applyFont="1" applyBorder="1" applyAlignment="1">
      <alignment wrapText="1"/>
    </xf>
    <xf numFmtId="0" fontId="15" fillId="40" borderId="0" xfId="0" applyFont="1" applyFill="1" applyAlignment="1" applyProtection="1"/>
    <xf numFmtId="0" fontId="11" fillId="40" borderId="0" xfId="0" applyFont="1" applyFill="1" applyAlignment="1" applyProtection="1">
      <alignment horizontal="left"/>
    </xf>
    <xf numFmtId="0" fontId="11" fillId="40" borderId="0" xfId="0" applyFont="1" applyFill="1" applyProtection="1"/>
    <xf numFmtId="0" fontId="11" fillId="40" borderId="0" xfId="0" applyFont="1" applyFill="1" applyAlignment="1" applyProtection="1"/>
    <xf numFmtId="0" fontId="15" fillId="40" borderId="0" xfId="0" applyFont="1" applyFill="1" applyBorder="1" applyAlignment="1">
      <alignment horizontal="right"/>
    </xf>
    <xf numFmtId="0" fontId="19" fillId="11" borderId="0" xfId="0" applyFont="1" applyFill="1" applyBorder="1" applyAlignment="1" applyProtection="1">
      <alignment wrapText="1"/>
    </xf>
    <xf numFmtId="0" fontId="20" fillId="40" borderId="0" xfId="0" applyFont="1" applyFill="1" applyBorder="1"/>
    <xf numFmtId="0" fontId="6" fillId="40" borderId="0" xfId="0" applyFont="1" applyFill="1" applyAlignment="1">
      <alignment wrapText="1"/>
    </xf>
    <xf numFmtId="0" fontId="6" fillId="40" borderId="0" xfId="0" applyFont="1" applyFill="1"/>
    <xf numFmtId="0" fontId="11" fillId="34" borderId="0" xfId="0" applyFont="1" applyFill="1" applyBorder="1" applyProtection="1"/>
    <xf numFmtId="0" fontId="24" fillId="40" borderId="17" xfId="0" applyFont="1" applyFill="1" applyBorder="1"/>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pplyProtection="1">
      <alignment horizontal="left"/>
    </xf>
    <xf numFmtId="0" fontId="11" fillId="0" borderId="0" xfId="0" applyFont="1" applyAlignment="1" applyProtection="1">
      <alignment horizontal="left" wrapText="1"/>
    </xf>
    <xf numFmtId="0" fontId="11" fillId="0" borderId="0" xfId="0" applyFont="1" applyBorder="1" applyProtection="1"/>
    <xf numFmtId="0" fontId="6" fillId="0" borderId="0" xfId="0" applyFont="1" applyAlignment="1">
      <alignment vertical="top" wrapText="1"/>
    </xf>
    <xf numFmtId="166" fontId="11" fillId="0" borderId="22" xfId="0" applyNumberFormat="1" applyFont="1" applyBorder="1"/>
    <xf numFmtId="0" fontId="11" fillId="0" borderId="22" xfId="0" applyFont="1" applyBorder="1" applyAlignment="1">
      <alignment horizontal="left"/>
    </xf>
    <xf numFmtId="0" fontId="11" fillId="40" borderId="0" xfId="0" applyFont="1" applyFill="1" applyAlignment="1" applyProtection="1">
      <alignment wrapText="1"/>
    </xf>
    <xf numFmtId="0" fontId="11" fillId="40" borderId="0" xfId="0" applyFont="1" applyFill="1" applyBorder="1" applyAlignment="1" applyProtection="1">
      <alignment wrapText="1"/>
    </xf>
    <xf numFmtId="0" fontId="11" fillId="40" borderId="0" xfId="0" applyFont="1" applyFill="1" applyBorder="1" applyProtection="1"/>
    <xf numFmtId="0" fontId="15" fillId="40" borderId="0" xfId="0" applyFont="1" applyFill="1" applyAlignment="1">
      <alignment horizontal="right"/>
    </xf>
    <xf numFmtId="0" fontId="22" fillId="7" borderId="0" xfId="0" applyFont="1" applyFill="1" applyAlignment="1">
      <alignment horizontal="left" wrapText="1"/>
    </xf>
    <xf numFmtId="0" fontId="22" fillId="0" borderId="0" xfId="0" applyFont="1" applyBorder="1" applyAlignment="1">
      <alignment horizontal="left"/>
    </xf>
    <xf numFmtId="0" fontId="11" fillId="10" borderId="0" xfId="0" applyFont="1" applyFill="1" applyBorder="1" applyAlignment="1" applyProtection="1">
      <alignment wrapText="1"/>
    </xf>
    <xf numFmtId="0" fontId="20" fillId="40" borderId="0" xfId="0" applyFont="1" applyFill="1"/>
    <xf numFmtId="0" fontId="6" fillId="40" borderId="0" xfId="0" applyFont="1" applyFill="1" applyAlignment="1">
      <alignment vertical="center" wrapText="1"/>
    </xf>
    <xf numFmtId="0" fontId="11" fillId="28" borderId="0" xfId="0" applyFont="1" applyFill="1" applyAlignment="1" applyProtection="1">
      <alignment wrapText="1"/>
    </xf>
    <xf numFmtId="0" fontId="22" fillId="25" borderId="0" xfId="0" applyFont="1" applyFill="1" applyBorder="1" applyAlignment="1">
      <alignment vertical="top" wrapText="1"/>
    </xf>
    <xf numFmtId="0" fontId="6" fillId="7" borderId="0" xfId="0" applyFont="1" applyFill="1" applyBorder="1" applyAlignment="1">
      <alignment vertical="top" wrapText="1"/>
    </xf>
    <xf numFmtId="0" fontId="33" fillId="0" borderId="0" xfId="0" applyFont="1" applyAlignment="1">
      <alignment wrapText="1"/>
    </xf>
    <xf numFmtId="0" fontId="11" fillId="28" borderId="0" xfId="0" applyFont="1" applyFill="1" applyBorder="1" applyAlignment="1" applyProtection="1">
      <alignment wrapText="1"/>
    </xf>
    <xf numFmtId="0" fontId="11" fillId="27" borderId="0" xfId="0" applyFont="1" applyFill="1" applyBorder="1" applyAlignment="1" applyProtection="1">
      <alignment horizontal="left" vertical="center" wrapText="1"/>
    </xf>
    <xf numFmtId="0" fontId="11" fillId="34" borderId="0" xfId="0" applyFont="1" applyFill="1" applyBorder="1" applyAlignment="1" applyProtection="1">
      <alignment horizontal="left" vertical="center" wrapText="1"/>
    </xf>
    <xf numFmtId="0" fontId="11" fillId="40" borderId="0" xfId="0" applyFont="1" applyFill="1" applyBorder="1"/>
    <xf numFmtId="0" fontId="34" fillId="0" borderId="28" xfId="0" applyFont="1" applyBorder="1" applyAlignment="1">
      <alignment vertical="top" wrapText="1"/>
    </xf>
    <xf numFmtId="0" fontId="6" fillId="13" borderId="0" xfId="0" applyFont="1" applyFill="1" applyBorder="1" applyAlignment="1">
      <alignment vertical="top" wrapText="1"/>
    </xf>
    <xf numFmtId="0" fontId="8" fillId="0" borderId="0" xfId="0" applyFont="1" applyAlignment="1">
      <alignment vertical="top" wrapText="1"/>
    </xf>
    <xf numFmtId="0" fontId="11" fillId="0" borderId="0" xfId="0" applyFont="1" applyAlignment="1">
      <alignment vertical="center"/>
    </xf>
    <xf numFmtId="0" fontId="20" fillId="30" borderId="21" xfId="0" applyFont="1" applyFill="1" applyBorder="1"/>
    <xf numFmtId="0" fontId="6" fillId="18" borderId="18" xfId="0" applyFont="1" applyFill="1" applyBorder="1" applyAlignment="1">
      <alignment wrapText="1"/>
    </xf>
    <xf numFmtId="165" fontId="11" fillId="0" borderId="19" xfId="0" applyNumberFormat="1" applyFont="1" applyBorder="1"/>
    <xf numFmtId="0" fontId="11" fillId="0" borderId="0" xfId="0" applyFont="1" applyBorder="1" applyAlignment="1">
      <alignment horizontal="left"/>
    </xf>
    <xf numFmtId="165" fontId="11" fillId="0" borderId="22" xfId="0" applyNumberFormat="1" applyFont="1" applyBorder="1" applyAlignment="1">
      <alignment horizontal="left"/>
    </xf>
    <xf numFmtId="165" fontId="11" fillId="0" borderId="0" xfId="0" applyNumberFormat="1" applyFont="1" applyBorder="1" applyAlignment="1">
      <alignment horizontal="left"/>
    </xf>
    <xf numFmtId="165" fontId="11" fillId="0" borderId="0" xfId="0" applyNumberFormat="1" applyFont="1" applyBorder="1"/>
    <xf numFmtId="0" fontId="11" fillId="0" borderId="19" xfId="0" applyFont="1" applyBorder="1" applyAlignment="1">
      <alignment horizontal="left"/>
    </xf>
    <xf numFmtId="165" fontId="11" fillId="0" borderId="19" xfId="0" applyNumberFormat="1" applyFont="1" applyBorder="1" applyAlignment="1">
      <alignment horizontal="left"/>
    </xf>
    <xf numFmtId="0" fontId="35" fillId="0" borderId="0" xfId="0" applyFont="1"/>
    <xf numFmtId="0" fontId="11" fillId="41" borderId="0" xfId="0" applyFont="1" applyFill="1"/>
    <xf numFmtId="0" fontId="16" fillId="42" borderId="0" xfId="0" applyFont="1" applyFill="1"/>
    <xf numFmtId="0" fontId="13" fillId="42" borderId="0" xfId="0" applyFont="1" applyFill="1" applyAlignment="1">
      <alignment wrapText="1"/>
    </xf>
    <xf numFmtId="0" fontId="11" fillId="42" borderId="0" xfId="0" applyFont="1" applyFill="1"/>
    <xf numFmtId="0" fontId="13" fillId="42" borderId="0" xfId="0" applyFont="1" applyFill="1"/>
    <xf numFmtId="0" fontId="36" fillId="43" borderId="0" xfId="0" applyFont="1" applyFill="1" applyAlignment="1">
      <alignment wrapText="1"/>
    </xf>
    <xf numFmtId="0" fontId="37" fillId="44" borderId="0" xfId="0" applyFont="1" applyFill="1"/>
    <xf numFmtId="0" fontId="20" fillId="44" borderId="0" xfId="0" applyFont="1" applyFill="1" applyBorder="1" applyAlignment="1">
      <alignment wrapText="1"/>
    </xf>
    <xf numFmtId="0" fontId="20" fillId="44" borderId="0" xfId="0" applyFont="1" applyFill="1"/>
    <xf numFmtId="0" fontId="22" fillId="45" borderId="0" xfId="0" applyFont="1" applyFill="1" applyAlignment="1">
      <alignment wrapText="1"/>
    </xf>
    <xf numFmtId="0" fontId="37" fillId="46" borderId="0" xfId="0" applyFont="1" applyFill="1" applyBorder="1"/>
    <xf numFmtId="0" fontId="11" fillId="46" borderId="0" xfId="0" applyFont="1" applyFill="1" applyBorder="1"/>
    <xf numFmtId="0" fontId="11" fillId="28" borderId="0" xfId="0" applyFont="1" applyFill="1" applyBorder="1"/>
    <xf numFmtId="0" fontId="18" fillId="7" borderId="0" xfId="0" applyFont="1" applyFill="1" applyBorder="1"/>
    <xf numFmtId="0" fontId="5" fillId="7" borderId="0" xfId="0" applyFont="1" applyFill="1"/>
    <xf numFmtId="0" fontId="5" fillId="7" borderId="0" xfId="0" applyFont="1" applyFill="1" applyBorder="1"/>
    <xf numFmtId="0" fontId="36" fillId="43" borderId="0" xfId="0" applyFont="1" applyFill="1"/>
    <xf numFmtId="0" fontId="8" fillId="0" borderId="29" xfId="0" applyFont="1" applyBorder="1" applyAlignment="1">
      <alignment horizontal="center" vertical="center" textRotation="90" wrapText="1"/>
    </xf>
    <xf numFmtId="0" fontId="11" fillId="41" borderId="0" xfId="0" applyFont="1" applyFill="1" applyAlignment="1">
      <alignment horizontal="left" vertical="center"/>
    </xf>
    <xf numFmtId="0" fontId="11" fillId="22" borderId="0" xfId="0" applyFont="1" applyFill="1"/>
    <xf numFmtId="0" fontId="11" fillId="24" borderId="0" xfId="0" applyFont="1" applyFill="1" applyAlignment="1">
      <alignment wrapText="1"/>
    </xf>
    <xf numFmtId="0" fontId="11" fillId="47" borderId="0" xfId="0" applyFont="1" applyFill="1" applyBorder="1" applyAlignment="1">
      <alignment wrapText="1"/>
    </xf>
    <xf numFmtId="0" fontId="11" fillId="48" borderId="0" xfId="0" applyFont="1" applyFill="1" applyAlignment="1">
      <alignment wrapText="1"/>
    </xf>
    <xf numFmtId="0" fontId="11" fillId="41" borderId="0" xfId="0" applyFont="1" applyFill="1" applyBorder="1" applyAlignment="1">
      <alignment horizontal="left" vertical="center"/>
    </xf>
    <xf numFmtId="0" fontId="11" fillId="22" borderId="0" xfId="0" applyFont="1" applyFill="1" applyBorder="1" applyAlignment="1">
      <alignment wrapText="1"/>
    </xf>
    <xf numFmtId="0" fontId="11" fillId="47" borderId="0" xfId="0" applyFont="1" applyFill="1" applyAlignment="1">
      <alignment wrapText="1"/>
    </xf>
    <xf numFmtId="0" fontId="11" fillId="22" borderId="0" xfId="0" applyFont="1" applyFill="1" applyBorder="1"/>
    <xf numFmtId="0" fontId="11" fillId="0" borderId="0" xfId="0" applyFont="1" applyAlignment="1">
      <alignment horizontal="left"/>
    </xf>
    <xf numFmtId="0" fontId="11" fillId="48" borderId="0" xfId="0" applyFont="1" applyFill="1" applyBorder="1" applyAlignment="1">
      <alignment wrapText="1"/>
    </xf>
    <xf numFmtId="0" fontId="11" fillId="41" borderId="0" xfId="0" applyFont="1" applyFill="1" applyAlignment="1">
      <alignment horizontal="left"/>
    </xf>
    <xf numFmtId="0" fontId="11" fillId="22" borderId="0" xfId="0" applyFont="1" applyFill="1" applyAlignment="1">
      <alignment horizontal="left" vertical="center" wrapText="1"/>
    </xf>
    <xf numFmtId="0" fontId="11" fillId="31" borderId="0" xfId="0" applyFont="1" applyFill="1" applyAlignment="1">
      <alignment wrapText="1"/>
    </xf>
    <xf numFmtId="0" fontId="11" fillId="28" borderId="0" xfId="0" applyFont="1" applyFill="1" applyBorder="1" applyAlignment="1">
      <alignment vertical="top" wrapText="1"/>
    </xf>
    <xf numFmtId="0" fontId="8" fillId="0" borderId="0" xfId="0" applyFont="1" applyAlignment="1">
      <alignment horizontal="center" vertical="center" textRotation="90" wrapText="1"/>
    </xf>
    <xf numFmtId="0" fontId="11" fillId="20" borderId="0" xfId="0" applyFont="1" applyFill="1" applyAlignment="1">
      <alignment vertical="top"/>
    </xf>
    <xf numFmtId="0" fontId="11" fillId="22" borderId="0" xfId="0" applyFont="1" applyFill="1" applyBorder="1" applyAlignment="1">
      <alignment horizontal="left" vertical="center" wrapText="1"/>
    </xf>
    <xf numFmtId="0" fontId="11" fillId="23" borderId="0" xfId="0" applyFont="1" applyFill="1" applyBorder="1" applyAlignment="1">
      <alignment vertical="top" wrapText="1"/>
    </xf>
    <xf numFmtId="0" fontId="11" fillId="23" borderId="0" xfId="0" applyFont="1" applyFill="1" applyAlignment="1">
      <alignment vertical="top" wrapText="1"/>
    </xf>
    <xf numFmtId="0" fontId="20" fillId="22" borderId="0" xfId="0" applyFont="1" applyFill="1" applyBorder="1"/>
    <xf numFmtId="0" fontId="11" fillId="31" borderId="0" xfId="0" applyFont="1" applyFill="1" applyBorder="1" applyAlignment="1">
      <alignment wrapText="1"/>
    </xf>
    <xf numFmtId="0" fontId="11" fillId="28" borderId="0" xfId="0" applyFont="1" applyFill="1" applyAlignment="1">
      <alignment vertical="top" wrapText="1"/>
    </xf>
    <xf numFmtId="0" fontId="11" fillId="20" borderId="0" xfId="0" applyFont="1" applyFill="1" applyBorder="1"/>
    <xf numFmtId="0" fontId="11" fillId="0" borderId="0" xfId="0" applyFont="1" applyAlignment="1">
      <alignment horizontal="left" wrapText="1"/>
    </xf>
    <xf numFmtId="0" fontId="20" fillId="0" borderId="0" xfId="0" applyFont="1" applyBorder="1" applyAlignment="1">
      <alignment wrapText="1"/>
    </xf>
    <xf numFmtId="0" fontId="11" fillId="0" borderId="0" xfId="0" applyFont="1" applyBorder="1" applyAlignment="1">
      <alignment horizontal="left" wrapText="1"/>
    </xf>
    <xf numFmtId="0" fontId="11" fillId="47" borderId="0" xfId="0" applyFont="1" applyFill="1" applyBorder="1" applyAlignment="1">
      <alignment vertical="top" wrapText="1"/>
    </xf>
    <xf numFmtId="0" fontId="11" fillId="0" borderId="0" xfId="0" applyFont="1" applyBorder="1" applyAlignment="1">
      <alignment vertical="top" wrapText="1"/>
    </xf>
    <xf numFmtId="0" fontId="11" fillId="21" borderId="0" xfId="0" applyFont="1" applyFill="1" applyBorder="1"/>
    <xf numFmtId="0" fontId="11" fillId="49" borderId="0" xfId="0" applyFont="1" applyFill="1" applyAlignment="1">
      <alignment wrapText="1"/>
    </xf>
    <xf numFmtId="0" fontId="36" fillId="0" borderId="0" xfId="0" applyFont="1"/>
    <xf numFmtId="0" fontId="11" fillId="29" borderId="0" xfId="0" applyFont="1" applyFill="1" applyAlignment="1">
      <alignment wrapText="1"/>
    </xf>
    <xf numFmtId="0" fontId="11" fillId="50" borderId="0" xfId="0" applyFont="1" applyFill="1" applyAlignment="1">
      <alignment wrapText="1"/>
    </xf>
    <xf numFmtId="0" fontId="11" fillId="29" borderId="0" xfId="0" applyFont="1" applyFill="1" applyBorder="1" applyAlignment="1">
      <alignment wrapText="1"/>
    </xf>
    <xf numFmtId="0" fontId="11" fillId="50" borderId="0" xfId="0" applyFont="1" applyFill="1" applyBorder="1" applyAlignment="1">
      <alignment wrapText="1"/>
    </xf>
    <xf numFmtId="0" fontId="11" fillId="11" borderId="0" xfId="0" applyFont="1" applyFill="1" applyBorder="1" applyAlignment="1">
      <alignment wrapText="1"/>
    </xf>
    <xf numFmtId="0" fontId="9" fillId="0" borderId="0" xfId="0" applyFont="1"/>
    <xf numFmtId="0" fontId="16" fillId="43" borderId="0" xfId="0" applyFont="1" applyFill="1"/>
    <xf numFmtId="0" fontId="9" fillId="6" borderId="0" xfId="0" applyFont="1" applyFill="1"/>
    <xf numFmtId="0" fontId="3" fillId="6" borderId="0" xfId="0" applyFont="1" applyFill="1"/>
  </cellXfs>
  <cellStyles count="4">
    <cellStyle name="Heading 3" xfId="1" xr:uid="{00000000-0005-0000-0000-000006000000}"/>
    <cellStyle name="Normal" xfId="0" builtinId="0"/>
    <cellStyle name="Result 4" xfId="2" xr:uid="{00000000-0005-0000-0000-000007000000}"/>
    <cellStyle name="Resultado2" xfId="3" xr:uid="{00000000-0005-0000-0000-000008000000}"/>
  </cellStyles>
  <dxfs count="0"/>
  <tableStyles count="0" defaultTableStyle="TableStyleMedium2" defaultPivotStyle="PivotStyleLight16"/>
  <colors>
    <indexedColors>
      <rgbColor rgb="FF000000"/>
      <rgbColor rgb="FFFFFFFF"/>
      <rgbColor rgb="FFFF0000"/>
      <rgbColor rgb="FFD9D9D9"/>
      <rgbColor rgb="FFEEEEEE"/>
      <rgbColor rgb="FFF7DC6F"/>
      <rgbColor rgb="FFFFAA95"/>
      <rgbColor rgb="FFB3CAC7"/>
      <rgbColor rgb="FFC00000"/>
      <rgbColor rgb="FF127622"/>
      <rgbColor rgb="FFFCE6A4"/>
      <rgbColor rgb="FFB5930B"/>
      <rgbColor rgb="FF9C0592"/>
      <rgbColor rgb="FF176639"/>
      <rgbColor rgb="FFBFBFBF"/>
      <rgbColor rgb="FF63ABA5"/>
      <rgbColor rgb="FF85C1E9"/>
      <rgbColor rgb="FFD41349"/>
      <rgbColor rgb="FFFCF3CF"/>
      <rgbColor rgb="FFD6EAF8"/>
      <rgbColor rgb="FFE3E4E3"/>
      <rgbColor rgb="FFFF6D6D"/>
      <rgbColor rgb="FF1F74AD"/>
      <rgbColor rgb="FFCCD5D5"/>
      <rgbColor rgb="FFF4F6F6"/>
      <rgbColor rgb="FFF8B5C8"/>
      <rgbColor rgb="FFF9E79F"/>
      <rgbColor rgb="FFCCCCCC"/>
      <rgbColor rgb="FFBF0041"/>
      <rgbColor rgb="FFF0B27A"/>
      <rgbColor rgb="FF00AB38"/>
      <rgbColor rgb="FFF2F2F2"/>
      <rgbColor rgb="FF77BC65"/>
      <rgbColor rgb="FFE7EBEB"/>
      <rgbColor rgb="FFAAECC6"/>
      <rgbColor rgb="FFE8F2A1"/>
      <rgbColor rgb="FFAED6F1"/>
      <rgbColor rgb="FFF590AC"/>
      <rgbColor rgb="FFD7BDE2"/>
      <rgbColor rgb="FFF5CBA7"/>
      <rgbColor rgb="FFB4C7DC"/>
      <rgbColor rgb="FF80E2AA"/>
      <rgbColor rgb="FF92D050"/>
      <rgbColor rgb="FFFFC000"/>
      <rgbColor rgb="FFF1C40F"/>
      <rgbColor rgb="FFEE4675"/>
      <rgbColor rgb="FF9B59B6"/>
      <rgbColor rgb="FFA6A6A6"/>
      <rgbColor rgb="FFDDDDDD"/>
      <rgbColor rgb="FF069A2E"/>
      <rgbColor rgb="FF0D0D0D"/>
      <rgbColor rgb="FF50200C"/>
      <rgbColor rgb="FFE31414"/>
      <rgbColor rgb="FFEC61EA"/>
      <rgbColor rgb="FF355269"/>
      <rgbColor rgb="FF39551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467640</xdr:colOff>
      <xdr:row>9</xdr:row>
      <xdr:rowOff>189720</xdr:rowOff>
    </xdr:from>
    <xdr:to>
      <xdr:col>10</xdr:col>
      <xdr:colOff>673560</xdr:colOff>
      <xdr:row>13</xdr:row>
      <xdr:rowOff>69120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731520" y="4007880"/>
          <a:ext cx="2644200" cy="760680"/>
        </a:xfrm>
        <a:prstGeom prst="rect">
          <a:avLst/>
        </a:prstGeom>
        <a:ln w="0">
          <a:noFill/>
        </a:ln>
      </xdr:spPr>
    </xdr:pic>
    <xdr:clientData/>
  </xdr:twoCellAnchor>
  <xdr:twoCellAnchor>
    <xdr:from>
      <xdr:col>3</xdr:col>
      <xdr:colOff>68400</xdr:colOff>
      <xdr:row>32</xdr:row>
      <xdr:rowOff>68040</xdr:rowOff>
    </xdr:from>
    <xdr:to>
      <xdr:col>4</xdr:col>
      <xdr:colOff>616680</xdr:colOff>
      <xdr:row>34</xdr:row>
      <xdr:rowOff>155520</xdr:rowOff>
    </xdr:to>
    <xdr:sp macro="" textlink="">
      <xdr:nvSpPr>
        <xdr:cNvPr id="3" name="Forma 1">
          <a:extLst>
            <a:ext uri="{FF2B5EF4-FFF2-40B4-BE49-F238E27FC236}">
              <a16:creationId xmlns:a16="http://schemas.microsoft.com/office/drawing/2014/main" id="{00000000-0008-0000-0000-000003000000}"/>
            </a:ext>
          </a:extLst>
        </xdr:cNvPr>
        <xdr:cNvSpPr/>
      </xdr:nvSpPr>
      <xdr:spPr>
        <a:xfrm rot="5400000">
          <a:off x="6609600" y="913464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935640</xdr:colOff>
      <xdr:row>1</xdr:row>
      <xdr:rowOff>149760</xdr:rowOff>
    </xdr:from>
    <xdr:to>
      <xdr:col>22</xdr:col>
      <xdr:colOff>574560</xdr:colOff>
      <xdr:row>3</xdr:row>
      <xdr:rowOff>144360</xdr:rowOff>
    </xdr:to>
    <xdr:pic>
      <xdr:nvPicPr>
        <xdr:cNvPr id="44" name="Imagen 11">
          <a:extLst>
            <a:ext uri="{FF2B5EF4-FFF2-40B4-BE49-F238E27FC236}">
              <a16:creationId xmlns:a16="http://schemas.microsoft.com/office/drawing/2014/main" id="{00000000-0008-0000-0900-00002C000000}"/>
            </a:ext>
          </a:extLst>
        </xdr:cNvPr>
        <xdr:cNvPicPr/>
      </xdr:nvPicPr>
      <xdr:blipFill>
        <a:blip xmlns:r="http://schemas.openxmlformats.org/officeDocument/2006/relationships" r:embed="rId1"/>
        <a:stretch/>
      </xdr:blipFill>
      <xdr:spPr>
        <a:xfrm>
          <a:off x="24236280" y="399600"/>
          <a:ext cx="609120" cy="615240"/>
        </a:xfrm>
        <a:prstGeom prst="rect">
          <a:avLst/>
        </a:prstGeom>
        <a:ln w="0">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33120</xdr:colOff>
      <xdr:row>4</xdr:row>
      <xdr:rowOff>154080</xdr:rowOff>
    </xdr:from>
    <xdr:to>
      <xdr:col>5</xdr:col>
      <xdr:colOff>642240</xdr:colOff>
      <xdr:row>8</xdr:row>
      <xdr:rowOff>7200</xdr:rowOff>
    </xdr:to>
    <xdr:pic>
      <xdr:nvPicPr>
        <xdr:cNvPr id="45" name="Imagen 10">
          <a:extLst>
            <a:ext uri="{FF2B5EF4-FFF2-40B4-BE49-F238E27FC236}">
              <a16:creationId xmlns:a16="http://schemas.microsoft.com/office/drawing/2014/main" id="{00000000-0008-0000-0A00-00002D000000}"/>
            </a:ext>
          </a:extLst>
        </xdr:cNvPr>
        <xdr:cNvPicPr/>
      </xdr:nvPicPr>
      <xdr:blipFill>
        <a:blip xmlns:r="http://schemas.openxmlformats.org/officeDocument/2006/relationships" r:embed="rId1"/>
        <a:stretch/>
      </xdr:blipFill>
      <xdr:spPr>
        <a:xfrm>
          <a:off x="9801720" y="1674720"/>
          <a:ext cx="609120" cy="6152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137520</xdr:colOff>
      <xdr:row>2</xdr:row>
      <xdr:rowOff>216360</xdr:rowOff>
    </xdr:from>
    <xdr:to>
      <xdr:col>31</xdr:col>
      <xdr:colOff>898200</xdr:colOff>
      <xdr:row>2</xdr:row>
      <xdr:rowOff>684720</xdr:rowOff>
    </xdr:to>
    <xdr:sp macro="" textlink="">
      <xdr:nvSpPr>
        <xdr:cNvPr id="2" name="Forma 2">
          <a:extLst>
            <a:ext uri="{FF2B5EF4-FFF2-40B4-BE49-F238E27FC236}">
              <a16:creationId xmlns:a16="http://schemas.microsoft.com/office/drawing/2014/main" id="{00000000-0008-0000-0100-000002000000}"/>
            </a:ext>
          </a:extLst>
        </xdr:cNvPr>
        <xdr:cNvSpPr/>
      </xdr:nvSpPr>
      <xdr:spPr>
        <a:xfrm rot="5400000">
          <a:off x="13379400" y="97344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39</xdr:col>
      <xdr:colOff>174960</xdr:colOff>
      <xdr:row>2</xdr:row>
      <xdr:rowOff>216360</xdr:rowOff>
    </xdr:from>
    <xdr:to>
      <xdr:col>39</xdr:col>
      <xdr:colOff>935640</xdr:colOff>
      <xdr:row>2</xdr:row>
      <xdr:rowOff>684720</xdr:rowOff>
    </xdr:to>
    <xdr:sp macro="" textlink="">
      <xdr:nvSpPr>
        <xdr:cNvPr id="3" name="Forma 3">
          <a:extLst>
            <a:ext uri="{FF2B5EF4-FFF2-40B4-BE49-F238E27FC236}">
              <a16:creationId xmlns:a16="http://schemas.microsoft.com/office/drawing/2014/main" id="{00000000-0008-0000-0100-000003000000}"/>
            </a:ext>
          </a:extLst>
        </xdr:cNvPr>
        <xdr:cNvSpPr/>
      </xdr:nvSpPr>
      <xdr:spPr>
        <a:xfrm rot="5400000">
          <a:off x="18992160" y="97344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35</xdr:col>
      <xdr:colOff>104400</xdr:colOff>
      <xdr:row>55</xdr:row>
      <xdr:rowOff>83880</xdr:rowOff>
    </xdr:from>
    <xdr:to>
      <xdr:col>35</xdr:col>
      <xdr:colOff>865080</xdr:colOff>
      <xdr:row>55</xdr:row>
      <xdr:rowOff>552240</xdr:rowOff>
    </xdr:to>
    <xdr:sp macro="" textlink="">
      <xdr:nvSpPr>
        <xdr:cNvPr id="4" name="Forma 4">
          <a:extLst>
            <a:ext uri="{FF2B5EF4-FFF2-40B4-BE49-F238E27FC236}">
              <a16:creationId xmlns:a16="http://schemas.microsoft.com/office/drawing/2014/main" id="{00000000-0008-0000-0100-000004000000}"/>
            </a:ext>
          </a:extLst>
        </xdr:cNvPr>
        <xdr:cNvSpPr/>
      </xdr:nvSpPr>
      <xdr:spPr>
        <a:xfrm rot="5400000">
          <a:off x="17831880" y="2665044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35</xdr:col>
      <xdr:colOff>104040</xdr:colOff>
      <xdr:row>63</xdr:row>
      <xdr:rowOff>57240</xdr:rowOff>
    </xdr:from>
    <xdr:to>
      <xdr:col>35</xdr:col>
      <xdr:colOff>880920</xdr:colOff>
      <xdr:row>63</xdr:row>
      <xdr:rowOff>525600</xdr:rowOff>
    </xdr:to>
    <xdr:sp macro="" textlink="">
      <xdr:nvSpPr>
        <xdr:cNvPr id="5" name="Forma 5">
          <a:extLst>
            <a:ext uri="{FF2B5EF4-FFF2-40B4-BE49-F238E27FC236}">
              <a16:creationId xmlns:a16="http://schemas.microsoft.com/office/drawing/2014/main" id="{00000000-0008-0000-0100-000005000000}"/>
            </a:ext>
          </a:extLst>
        </xdr:cNvPr>
        <xdr:cNvSpPr/>
      </xdr:nvSpPr>
      <xdr:spPr>
        <a:xfrm rot="5400000">
          <a:off x="17839800" y="28310760"/>
          <a:ext cx="468360" cy="776880"/>
        </a:xfrm>
        <a:custGeom>
          <a:avLst/>
          <a:gdLst/>
          <a:ahLst/>
          <a:cxnLst/>
          <a:rect l="0" t="0" r="r" b="b"/>
          <a:pathLst>
            <a:path w="1303" h="2160">
              <a:moveTo>
                <a:pt x="0" y="0"/>
              </a:moveTo>
              <a:lnTo>
                <a:pt x="975" y="0"/>
              </a:lnTo>
              <a:lnTo>
                <a:pt x="1302" y="1079"/>
              </a:lnTo>
              <a:lnTo>
                <a:pt x="975" y="2159"/>
              </a:lnTo>
              <a:lnTo>
                <a:pt x="0" y="2159"/>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46</xdr:col>
      <xdr:colOff>230400</xdr:colOff>
      <xdr:row>1</xdr:row>
      <xdr:rowOff>78480</xdr:rowOff>
    </xdr:from>
    <xdr:to>
      <xdr:col>46</xdr:col>
      <xdr:colOff>839520</xdr:colOff>
      <xdr:row>2</xdr:row>
      <xdr:rowOff>318960</xdr:rowOff>
    </xdr:to>
    <xdr:pic>
      <xdr:nvPicPr>
        <xdr:cNvPr id="6" name="Imagen 2">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xdr:blipFill>
      <xdr:spPr>
        <a:xfrm>
          <a:off x="28040040" y="607320"/>
          <a:ext cx="609120" cy="615240"/>
        </a:xfrm>
        <a:prstGeom prst="rect">
          <a:avLst/>
        </a:prstGeom>
        <a:ln w="0">
          <a:noFill/>
        </a:ln>
      </xdr:spPr>
    </xdr:pic>
    <xdr:clientData/>
  </xdr:twoCellAnchor>
  <xdr:twoCellAnchor editAs="oneCell">
    <xdr:from>
      <xdr:col>18</xdr:col>
      <xdr:colOff>655200</xdr:colOff>
      <xdr:row>2</xdr:row>
      <xdr:rowOff>84960</xdr:rowOff>
    </xdr:from>
    <xdr:to>
      <xdr:col>22</xdr:col>
      <xdr:colOff>46080</xdr:colOff>
      <xdr:row>2</xdr:row>
      <xdr:rowOff>660960</xdr:rowOff>
    </xdr:to>
    <xdr:sp macro="" textlink="">
      <xdr:nvSpPr>
        <xdr:cNvPr id="7" name="Forma 27">
          <a:extLst>
            <a:ext uri="{FF2B5EF4-FFF2-40B4-BE49-F238E27FC236}">
              <a16:creationId xmlns:a16="http://schemas.microsoft.com/office/drawing/2014/main" id="{00000000-0008-0000-0100-000007000000}"/>
            </a:ext>
          </a:extLst>
        </xdr:cNvPr>
        <xdr:cNvSpPr/>
      </xdr:nvSpPr>
      <xdr:spPr>
        <a:xfrm rot="10800000">
          <a:off x="4019760" y="98856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8" name="Botón 1" descr="REFERENCIAS A LOS INFORMES">
          <a:extLst>
            <a:ext uri="{FF2B5EF4-FFF2-40B4-BE49-F238E27FC236}">
              <a16:creationId xmlns:a16="http://schemas.microsoft.com/office/drawing/2014/main" id="{00000000-0008-0000-0100-000008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127440</xdr:colOff>
      <xdr:row>2</xdr:row>
      <xdr:rowOff>252000</xdr:rowOff>
    </xdr:from>
    <xdr:to>
      <xdr:col>36</xdr:col>
      <xdr:colOff>888120</xdr:colOff>
      <xdr:row>2</xdr:row>
      <xdr:rowOff>720360</xdr:rowOff>
    </xdr:to>
    <xdr:sp macro="" textlink="">
      <xdr:nvSpPr>
        <xdr:cNvPr id="8" name="Forma 6">
          <a:extLst>
            <a:ext uri="{FF2B5EF4-FFF2-40B4-BE49-F238E27FC236}">
              <a16:creationId xmlns:a16="http://schemas.microsoft.com/office/drawing/2014/main" id="{00000000-0008-0000-0200-000008000000}"/>
            </a:ext>
          </a:extLst>
        </xdr:cNvPr>
        <xdr:cNvSpPr/>
      </xdr:nvSpPr>
      <xdr:spPr>
        <a:xfrm rot="5400000">
          <a:off x="13142520" y="99936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44</xdr:col>
      <xdr:colOff>115200</xdr:colOff>
      <xdr:row>2</xdr:row>
      <xdr:rowOff>252000</xdr:rowOff>
    </xdr:from>
    <xdr:to>
      <xdr:col>44</xdr:col>
      <xdr:colOff>875880</xdr:colOff>
      <xdr:row>2</xdr:row>
      <xdr:rowOff>720360</xdr:rowOff>
    </xdr:to>
    <xdr:sp macro="" textlink="">
      <xdr:nvSpPr>
        <xdr:cNvPr id="9" name="Forma 7">
          <a:extLst>
            <a:ext uri="{FF2B5EF4-FFF2-40B4-BE49-F238E27FC236}">
              <a16:creationId xmlns:a16="http://schemas.microsoft.com/office/drawing/2014/main" id="{00000000-0008-0000-0200-000009000000}"/>
            </a:ext>
          </a:extLst>
        </xdr:cNvPr>
        <xdr:cNvSpPr/>
      </xdr:nvSpPr>
      <xdr:spPr>
        <a:xfrm rot="5400000">
          <a:off x="20196000" y="99936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51</xdr:col>
      <xdr:colOff>2160</xdr:colOff>
      <xdr:row>1</xdr:row>
      <xdr:rowOff>367560</xdr:rowOff>
    </xdr:from>
    <xdr:to>
      <xdr:col>51</xdr:col>
      <xdr:colOff>611280</xdr:colOff>
      <xdr:row>2</xdr:row>
      <xdr:rowOff>608040</xdr:rowOff>
    </xdr:to>
    <xdr:pic>
      <xdr:nvPicPr>
        <xdr:cNvPr id="10" name="Imagen 3">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stretch/>
      </xdr:blipFill>
      <xdr:spPr>
        <a:xfrm>
          <a:off x="29077920" y="886680"/>
          <a:ext cx="609120" cy="615240"/>
        </a:xfrm>
        <a:prstGeom prst="rect">
          <a:avLst/>
        </a:prstGeom>
        <a:ln w="0">
          <a:noFill/>
        </a:ln>
      </xdr:spPr>
    </xdr:pic>
    <xdr:clientData/>
  </xdr:twoCellAnchor>
  <xdr:twoCellAnchor editAs="oneCell">
    <xdr:from>
      <xdr:col>21</xdr:col>
      <xdr:colOff>485640</xdr:colOff>
      <xdr:row>2</xdr:row>
      <xdr:rowOff>68760</xdr:rowOff>
    </xdr:from>
    <xdr:to>
      <xdr:col>21</xdr:col>
      <xdr:colOff>845640</xdr:colOff>
      <xdr:row>2</xdr:row>
      <xdr:rowOff>644760</xdr:rowOff>
    </xdr:to>
    <xdr:sp macro="" textlink="">
      <xdr:nvSpPr>
        <xdr:cNvPr id="11" name="Forma 28">
          <a:extLst>
            <a:ext uri="{FF2B5EF4-FFF2-40B4-BE49-F238E27FC236}">
              <a16:creationId xmlns:a16="http://schemas.microsoft.com/office/drawing/2014/main" id="{00000000-0008-0000-0200-00000B000000}"/>
            </a:ext>
          </a:extLst>
        </xdr:cNvPr>
        <xdr:cNvSpPr/>
      </xdr:nvSpPr>
      <xdr:spPr>
        <a:xfrm rot="10800000">
          <a:off x="4023720" y="96264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2" name="Botón 1" descr="REFERENCIAS A LOS INFORMES">
          <a:extLst>
            <a:ext uri="{FF2B5EF4-FFF2-40B4-BE49-F238E27FC236}">
              <a16:creationId xmlns:a16="http://schemas.microsoft.com/office/drawing/2014/main" id="{00000000-0008-0000-0200-000002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197640</xdr:colOff>
      <xdr:row>2</xdr:row>
      <xdr:rowOff>115560</xdr:rowOff>
    </xdr:from>
    <xdr:to>
      <xdr:col>35</xdr:col>
      <xdr:colOff>958320</xdr:colOff>
      <xdr:row>2</xdr:row>
      <xdr:rowOff>583920</xdr:rowOff>
    </xdr:to>
    <xdr:sp macro="" textlink="">
      <xdr:nvSpPr>
        <xdr:cNvPr id="12" name="Forma 8">
          <a:extLst>
            <a:ext uri="{FF2B5EF4-FFF2-40B4-BE49-F238E27FC236}">
              <a16:creationId xmlns:a16="http://schemas.microsoft.com/office/drawing/2014/main" id="{00000000-0008-0000-0300-00000C000000}"/>
            </a:ext>
          </a:extLst>
        </xdr:cNvPr>
        <xdr:cNvSpPr/>
      </xdr:nvSpPr>
      <xdr:spPr>
        <a:xfrm rot="5400000">
          <a:off x="12759480" y="81972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42</xdr:col>
      <xdr:colOff>171720</xdr:colOff>
      <xdr:row>2</xdr:row>
      <xdr:rowOff>115560</xdr:rowOff>
    </xdr:from>
    <xdr:to>
      <xdr:col>42</xdr:col>
      <xdr:colOff>932400</xdr:colOff>
      <xdr:row>2</xdr:row>
      <xdr:rowOff>583920</xdr:rowOff>
    </xdr:to>
    <xdr:sp macro="" textlink="">
      <xdr:nvSpPr>
        <xdr:cNvPr id="13" name="Forma 9">
          <a:extLst>
            <a:ext uri="{FF2B5EF4-FFF2-40B4-BE49-F238E27FC236}">
              <a16:creationId xmlns:a16="http://schemas.microsoft.com/office/drawing/2014/main" id="{00000000-0008-0000-0300-00000D000000}"/>
            </a:ext>
          </a:extLst>
        </xdr:cNvPr>
        <xdr:cNvSpPr/>
      </xdr:nvSpPr>
      <xdr:spPr>
        <a:xfrm rot="5400000">
          <a:off x="19414440" y="81972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34</xdr:col>
      <xdr:colOff>61200</xdr:colOff>
      <xdr:row>15</xdr:row>
      <xdr:rowOff>550440</xdr:rowOff>
    </xdr:from>
    <xdr:to>
      <xdr:col>34</xdr:col>
      <xdr:colOff>821880</xdr:colOff>
      <xdr:row>17</xdr:row>
      <xdr:rowOff>33120</xdr:rowOff>
    </xdr:to>
    <xdr:sp macro="" textlink="">
      <xdr:nvSpPr>
        <xdr:cNvPr id="14" name="Forma 10">
          <a:extLst>
            <a:ext uri="{FF2B5EF4-FFF2-40B4-BE49-F238E27FC236}">
              <a16:creationId xmlns:a16="http://schemas.microsoft.com/office/drawing/2014/main" id="{00000000-0008-0000-0300-00000E000000}"/>
            </a:ext>
          </a:extLst>
        </xdr:cNvPr>
        <xdr:cNvSpPr/>
      </xdr:nvSpPr>
      <xdr:spPr>
        <a:xfrm rot="5400000">
          <a:off x="11749320" y="787500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34</xdr:col>
      <xdr:colOff>61200</xdr:colOff>
      <xdr:row>25</xdr:row>
      <xdr:rowOff>541800</xdr:rowOff>
    </xdr:from>
    <xdr:to>
      <xdr:col>34</xdr:col>
      <xdr:colOff>821880</xdr:colOff>
      <xdr:row>26</xdr:row>
      <xdr:rowOff>47880</xdr:rowOff>
    </xdr:to>
    <xdr:sp macro="" textlink="">
      <xdr:nvSpPr>
        <xdr:cNvPr id="15" name="Forma 11">
          <a:extLst>
            <a:ext uri="{FF2B5EF4-FFF2-40B4-BE49-F238E27FC236}">
              <a16:creationId xmlns:a16="http://schemas.microsoft.com/office/drawing/2014/main" id="{00000000-0008-0000-0300-00000F000000}"/>
            </a:ext>
          </a:extLst>
        </xdr:cNvPr>
        <xdr:cNvSpPr/>
      </xdr:nvSpPr>
      <xdr:spPr>
        <a:xfrm rot="5400000">
          <a:off x="11749320" y="1015236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34</xdr:col>
      <xdr:colOff>61200</xdr:colOff>
      <xdr:row>33</xdr:row>
      <xdr:rowOff>400680</xdr:rowOff>
    </xdr:from>
    <xdr:to>
      <xdr:col>34</xdr:col>
      <xdr:colOff>821880</xdr:colOff>
      <xdr:row>34</xdr:row>
      <xdr:rowOff>41400</xdr:rowOff>
    </xdr:to>
    <xdr:sp macro="" textlink="">
      <xdr:nvSpPr>
        <xdr:cNvPr id="16" name="Forma 12">
          <a:extLst>
            <a:ext uri="{FF2B5EF4-FFF2-40B4-BE49-F238E27FC236}">
              <a16:creationId xmlns:a16="http://schemas.microsoft.com/office/drawing/2014/main" id="{00000000-0008-0000-0300-000010000000}"/>
            </a:ext>
          </a:extLst>
        </xdr:cNvPr>
        <xdr:cNvSpPr/>
      </xdr:nvSpPr>
      <xdr:spPr>
        <a:xfrm rot="5400000">
          <a:off x="11749320" y="1275768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49</xdr:col>
      <xdr:colOff>2160</xdr:colOff>
      <xdr:row>1</xdr:row>
      <xdr:rowOff>366480</xdr:rowOff>
    </xdr:from>
    <xdr:to>
      <xdr:col>49</xdr:col>
      <xdr:colOff>611280</xdr:colOff>
      <xdr:row>2</xdr:row>
      <xdr:rowOff>611640</xdr:rowOff>
    </xdr:to>
    <xdr:pic>
      <xdr:nvPicPr>
        <xdr:cNvPr id="17" name="Imagen 4">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1"/>
        <a:stretch/>
      </xdr:blipFill>
      <xdr:spPr>
        <a:xfrm>
          <a:off x="26660520" y="847080"/>
          <a:ext cx="609120" cy="615240"/>
        </a:xfrm>
        <a:prstGeom prst="rect">
          <a:avLst/>
        </a:prstGeom>
        <a:ln w="0">
          <a:noFill/>
        </a:ln>
      </xdr:spPr>
    </xdr:pic>
    <xdr:clientData/>
  </xdr:twoCellAnchor>
  <xdr:twoCellAnchor editAs="oneCell">
    <xdr:from>
      <xdr:col>22</xdr:col>
      <xdr:colOff>885600</xdr:colOff>
      <xdr:row>2</xdr:row>
      <xdr:rowOff>33120</xdr:rowOff>
    </xdr:from>
    <xdr:to>
      <xdr:col>22</xdr:col>
      <xdr:colOff>1245600</xdr:colOff>
      <xdr:row>2</xdr:row>
      <xdr:rowOff>609120</xdr:rowOff>
    </xdr:to>
    <xdr:sp macro="" textlink="">
      <xdr:nvSpPr>
        <xdr:cNvPr id="18" name="Forma 29">
          <a:extLst>
            <a:ext uri="{FF2B5EF4-FFF2-40B4-BE49-F238E27FC236}">
              <a16:creationId xmlns:a16="http://schemas.microsoft.com/office/drawing/2014/main" id="{00000000-0008-0000-0300-000012000000}"/>
            </a:ext>
          </a:extLst>
        </xdr:cNvPr>
        <xdr:cNvSpPr/>
      </xdr:nvSpPr>
      <xdr:spPr>
        <a:xfrm rot="10800000">
          <a:off x="4019040" y="88380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2" name="Botón 1" descr="REFERENCIAS A LOS INFORMES">
          <a:extLst>
            <a:ext uri="{FF2B5EF4-FFF2-40B4-BE49-F238E27FC236}">
              <a16:creationId xmlns:a16="http://schemas.microsoft.com/office/drawing/2014/main" id="{00000000-0008-0000-0300-000002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85320</xdr:colOff>
      <xdr:row>2</xdr:row>
      <xdr:rowOff>218520</xdr:rowOff>
    </xdr:from>
    <xdr:to>
      <xdr:col>28</xdr:col>
      <xdr:colOff>846000</xdr:colOff>
      <xdr:row>2</xdr:row>
      <xdr:rowOff>686880</xdr:rowOff>
    </xdr:to>
    <xdr:sp macro="" textlink="">
      <xdr:nvSpPr>
        <xdr:cNvPr id="19" name="Forma 13">
          <a:extLst>
            <a:ext uri="{FF2B5EF4-FFF2-40B4-BE49-F238E27FC236}">
              <a16:creationId xmlns:a16="http://schemas.microsoft.com/office/drawing/2014/main" id="{00000000-0008-0000-0400-000013000000}"/>
            </a:ext>
          </a:extLst>
        </xdr:cNvPr>
        <xdr:cNvSpPr/>
      </xdr:nvSpPr>
      <xdr:spPr>
        <a:xfrm rot="5400000">
          <a:off x="13494240" y="94176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32</xdr:col>
      <xdr:colOff>1912320</xdr:colOff>
      <xdr:row>2</xdr:row>
      <xdr:rowOff>218520</xdr:rowOff>
    </xdr:from>
    <xdr:to>
      <xdr:col>33</xdr:col>
      <xdr:colOff>750240</xdr:colOff>
      <xdr:row>2</xdr:row>
      <xdr:rowOff>686880</xdr:rowOff>
    </xdr:to>
    <xdr:sp macro="" textlink="">
      <xdr:nvSpPr>
        <xdr:cNvPr id="20" name="Forma 14">
          <a:extLst>
            <a:ext uri="{FF2B5EF4-FFF2-40B4-BE49-F238E27FC236}">
              <a16:creationId xmlns:a16="http://schemas.microsoft.com/office/drawing/2014/main" id="{00000000-0008-0000-0400-000014000000}"/>
            </a:ext>
          </a:extLst>
        </xdr:cNvPr>
        <xdr:cNvSpPr/>
      </xdr:nvSpPr>
      <xdr:spPr>
        <a:xfrm rot="5400000">
          <a:off x="19225080" y="94176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43</xdr:col>
      <xdr:colOff>1440</xdr:colOff>
      <xdr:row>1</xdr:row>
      <xdr:rowOff>366840</xdr:rowOff>
    </xdr:from>
    <xdr:to>
      <xdr:col>43</xdr:col>
      <xdr:colOff>610560</xdr:colOff>
      <xdr:row>2</xdr:row>
      <xdr:rowOff>612000</xdr:rowOff>
    </xdr:to>
    <xdr:pic>
      <xdr:nvPicPr>
        <xdr:cNvPr id="21" name="Imagen 5">
          <a:extLst>
            <a:ext uri="{FF2B5EF4-FFF2-40B4-BE49-F238E27FC236}">
              <a16:creationId xmlns:a16="http://schemas.microsoft.com/office/drawing/2014/main" id="{00000000-0008-0000-0400-000015000000}"/>
            </a:ext>
          </a:extLst>
        </xdr:cNvPr>
        <xdr:cNvPicPr/>
      </xdr:nvPicPr>
      <xdr:blipFill>
        <a:blip xmlns:r="http://schemas.openxmlformats.org/officeDocument/2006/relationships" r:embed="rId1"/>
        <a:stretch/>
      </xdr:blipFill>
      <xdr:spPr>
        <a:xfrm>
          <a:off x="28211760" y="866520"/>
          <a:ext cx="609120" cy="615240"/>
        </a:xfrm>
        <a:prstGeom prst="rect">
          <a:avLst/>
        </a:prstGeom>
        <a:ln w="0">
          <a:noFill/>
        </a:ln>
      </xdr:spPr>
    </xdr:pic>
    <xdr:clientData/>
  </xdr:twoCellAnchor>
  <xdr:twoCellAnchor editAs="oneCell">
    <xdr:from>
      <xdr:col>13</xdr:col>
      <xdr:colOff>594000</xdr:colOff>
      <xdr:row>2</xdr:row>
      <xdr:rowOff>69480</xdr:rowOff>
    </xdr:from>
    <xdr:to>
      <xdr:col>14</xdr:col>
      <xdr:colOff>245160</xdr:colOff>
      <xdr:row>2</xdr:row>
      <xdr:rowOff>645480</xdr:rowOff>
    </xdr:to>
    <xdr:sp macro="" textlink="">
      <xdr:nvSpPr>
        <xdr:cNvPr id="22" name="Forma 30">
          <a:extLst>
            <a:ext uri="{FF2B5EF4-FFF2-40B4-BE49-F238E27FC236}">
              <a16:creationId xmlns:a16="http://schemas.microsoft.com/office/drawing/2014/main" id="{00000000-0008-0000-0400-000016000000}"/>
            </a:ext>
          </a:extLst>
        </xdr:cNvPr>
        <xdr:cNvSpPr/>
      </xdr:nvSpPr>
      <xdr:spPr>
        <a:xfrm rot="10800000">
          <a:off x="3959280" y="93924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2" name="Botón 1" descr="REFERENCIAS A LOS INFORMES">
          <a:extLst>
            <a:ext uri="{FF2B5EF4-FFF2-40B4-BE49-F238E27FC236}">
              <a16:creationId xmlns:a16="http://schemas.microsoft.com/office/drawing/2014/main" id="{00000000-0008-0000-0400-000002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181440</xdr:colOff>
      <xdr:row>2</xdr:row>
      <xdr:rowOff>284760</xdr:rowOff>
    </xdr:from>
    <xdr:to>
      <xdr:col>26</xdr:col>
      <xdr:colOff>942120</xdr:colOff>
      <xdr:row>2</xdr:row>
      <xdr:rowOff>753120</xdr:rowOff>
    </xdr:to>
    <xdr:sp macro="" textlink="">
      <xdr:nvSpPr>
        <xdr:cNvPr id="23" name="Forma 15">
          <a:extLst>
            <a:ext uri="{FF2B5EF4-FFF2-40B4-BE49-F238E27FC236}">
              <a16:creationId xmlns:a16="http://schemas.microsoft.com/office/drawing/2014/main" id="{00000000-0008-0000-0500-000017000000}"/>
            </a:ext>
          </a:extLst>
        </xdr:cNvPr>
        <xdr:cNvSpPr/>
      </xdr:nvSpPr>
      <xdr:spPr>
        <a:xfrm rot="5400000">
          <a:off x="15032520" y="97452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33</xdr:col>
      <xdr:colOff>181440</xdr:colOff>
      <xdr:row>2</xdr:row>
      <xdr:rowOff>284760</xdr:rowOff>
    </xdr:from>
    <xdr:to>
      <xdr:col>33</xdr:col>
      <xdr:colOff>942120</xdr:colOff>
      <xdr:row>2</xdr:row>
      <xdr:rowOff>753120</xdr:rowOff>
    </xdr:to>
    <xdr:sp macro="" textlink="">
      <xdr:nvSpPr>
        <xdr:cNvPr id="24" name="Forma 16">
          <a:extLst>
            <a:ext uri="{FF2B5EF4-FFF2-40B4-BE49-F238E27FC236}">
              <a16:creationId xmlns:a16="http://schemas.microsoft.com/office/drawing/2014/main" id="{00000000-0008-0000-0500-000018000000}"/>
            </a:ext>
          </a:extLst>
        </xdr:cNvPr>
        <xdr:cNvSpPr/>
      </xdr:nvSpPr>
      <xdr:spPr>
        <a:xfrm rot="5400000">
          <a:off x="20600640" y="97452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40</xdr:col>
      <xdr:colOff>0</xdr:colOff>
      <xdr:row>1</xdr:row>
      <xdr:rowOff>370080</xdr:rowOff>
    </xdr:from>
    <xdr:to>
      <xdr:col>40</xdr:col>
      <xdr:colOff>609120</xdr:colOff>
      <xdr:row>2</xdr:row>
      <xdr:rowOff>610560</xdr:rowOff>
    </xdr:to>
    <xdr:pic>
      <xdr:nvPicPr>
        <xdr:cNvPr id="25" name="Imagen 6">
          <a:extLst>
            <a:ext uri="{FF2B5EF4-FFF2-40B4-BE49-F238E27FC236}">
              <a16:creationId xmlns:a16="http://schemas.microsoft.com/office/drawing/2014/main" id="{00000000-0008-0000-0500-000019000000}"/>
            </a:ext>
          </a:extLst>
        </xdr:cNvPr>
        <xdr:cNvPicPr/>
      </xdr:nvPicPr>
      <xdr:blipFill>
        <a:blip xmlns:r="http://schemas.openxmlformats.org/officeDocument/2006/relationships" r:embed="rId1"/>
        <a:stretch/>
      </xdr:blipFill>
      <xdr:spPr>
        <a:xfrm>
          <a:off x="28259280" y="831600"/>
          <a:ext cx="609120" cy="615240"/>
        </a:xfrm>
        <a:prstGeom prst="rect">
          <a:avLst/>
        </a:prstGeom>
        <a:ln w="0">
          <a:noFill/>
        </a:ln>
      </xdr:spPr>
    </xdr:pic>
    <xdr:clientData/>
  </xdr:twoCellAnchor>
  <xdr:twoCellAnchor editAs="oneCell">
    <xdr:from>
      <xdr:col>14</xdr:col>
      <xdr:colOff>347400</xdr:colOff>
      <xdr:row>2</xdr:row>
      <xdr:rowOff>102240</xdr:rowOff>
    </xdr:from>
    <xdr:to>
      <xdr:col>17</xdr:col>
      <xdr:colOff>51120</xdr:colOff>
      <xdr:row>2</xdr:row>
      <xdr:rowOff>678240</xdr:rowOff>
    </xdr:to>
    <xdr:sp macro="" textlink="">
      <xdr:nvSpPr>
        <xdr:cNvPr id="26" name="Forma 31">
          <a:extLst>
            <a:ext uri="{FF2B5EF4-FFF2-40B4-BE49-F238E27FC236}">
              <a16:creationId xmlns:a16="http://schemas.microsoft.com/office/drawing/2014/main" id="{00000000-0008-0000-0500-00001A000000}"/>
            </a:ext>
          </a:extLst>
        </xdr:cNvPr>
        <xdr:cNvSpPr/>
      </xdr:nvSpPr>
      <xdr:spPr>
        <a:xfrm rot="10800000">
          <a:off x="3975120" y="93852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2" name="Botón 1" descr="REFERENCIAS A LOS INFORMES">
          <a:extLst>
            <a:ext uri="{FF2B5EF4-FFF2-40B4-BE49-F238E27FC236}">
              <a16:creationId xmlns:a16="http://schemas.microsoft.com/office/drawing/2014/main" id="{00000000-0008-0000-0500-000002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33</xdr:col>
      <xdr:colOff>145080</xdr:colOff>
      <xdr:row>2</xdr:row>
      <xdr:rowOff>219600</xdr:rowOff>
    </xdr:from>
    <xdr:to>
      <xdr:col>33</xdr:col>
      <xdr:colOff>905760</xdr:colOff>
      <xdr:row>2</xdr:row>
      <xdr:rowOff>687960</xdr:rowOff>
    </xdr:to>
    <xdr:sp macro="" textlink="">
      <xdr:nvSpPr>
        <xdr:cNvPr id="27" name="Forma 17">
          <a:extLst>
            <a:ext uri="{FF2B5EF4-FFF2-40B4-BE49-F238E27FC236}">
              <a16:creationId xmlns:a16="http://schemas.microsoft.com/office/drawing/2014/main" id="{00000000-0008-0000-0600-00001B000000}"/>
            </a:ext>
          </a:extLst>
        </xdr:cNvPr>
        <xdr:cNvSpPr/>
      </xdr:nvSpPr>
      <xdr:spPr>
        <a:xfrm rot="5400000">
          <a:off x="12346200" y="96264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41</xdr:col>
      <xdr:colOff>65520</xdr:colOff>
      <xdr:row>2</xdr:row>
      <xdr:rowOff>255600</xdr:rowOff>
    </xdr:from>
    <xdr:to>
      <xdr:col>41</xdr:col>
      <xdr:colOff>826200</xdr:colOff>
      <xdr:row>2</xdr:row>
      <xdr:rowOff>723960</xdr:rowOff>
    </xdr:to>
    <xdr:sp macro="" textlink="">
      <xdr:nvSpPr>
        <xdr:cNvPr id="28" name="Forma 18">
          <a:extLst>
            <a:ext uri="{FF2B5EF4-FFF2-40B4-BE49-F238E27FC236}">
              <a16:creationId xmlns:a16="http://schemas.microsoft.com/office/drawing/2014/main" id="{00000000-0008-0000-0600-00001C000000}"/>
            </a:ext>
          </a:extLst>
        </xdr:cNvPr>
        <xdr:cNvSpPr/>
      </xdr:nvSpPr>
      <xdr:spPr>
        <a:xfrm rot="5400000">
          <a:off x="20433960" y="99864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47</xdr:col>
      <xdr:colOff>97560</xdr:colOff>
      <xdr:row>2</xdr:row>
      <xdr:rowOff>255600</xdr:rowOff>
    </xdr:from>
    <xdr:to>
      <xdr:col>47</xdr:col>
      <xdr:colOff>858240</xdr:colOff>
      <xdr:row>2</xdr:row>
      <xdr:rowOff>723960</xdr:rowOff>
    </xdr:to>
    <xdr:sp macro="" textlink="">
      <xdr:nvSpPr>
        <xdr:cNvPr id="29" name="Forma 19">
          <a:extLst>
            <a:ext uri="{FF2B5EF4-FFF2-40B4-BE49-F238E27FC236}">
              <a16:creationId xmlns:a16="http://schemas.microsoft.com/office/drawing/2014/main" id="{00000000-0008-0000-0600-00001D000000}"/>
            </a:ext>
          </a:extLst>
        </xdr:cNvPr>
        <xdr:cNvSpPr/>
      </xdr:nvSpPr>
      <xdr:spPr>
        <a:xfrm rot="5400000">
          <a:off x="25880760" y="99864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37</xdr:col>
      <xdr:colOff>6120</xdr:colOff>
      <xdr:row>10</xdr:row>
      <xdr:rowOff>292320</xdr:rowOff>
    </xdr:from>
    <xdr:to>
      <xdr:col>37</xdr:col>
      <xdr:colOff>766800</xdr:colOff>
      <xdr:row>10</xdr:row>
      <xdr:rowOff>760680</xdr:rowOff>
    </xdr:to>
    <xdr:sp macro="" textlink="">
      <xdr:nvSpPr>
        <xdr:cNvPr id="30" name="Forma 20">
          <a:extLst>
            <a:ext uri="{FF2B5EF4-FFF2-40B4-BE49-F238E27FC236}">
              <a16:creationId xmlns:a16="http://schemas.microsoft.com/office/drawing/2014/main" id="{00000000-0008-0000-0600-00001E000000}"/>
            </a:ext>
          </a:extLst>
        </xdr:cNvPr>
        <xdr:cNvSpPr/>
      </xdr:nvSpPr>
      <xdr:spPr>
        <a:xfrm rot="5400000">
          <a:off x="17148240" y="776700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37</xdr:col>
      <xdr:colOff>6120</xdr:colOff>
      <xdr:row>17</xdr:row>
      <xdr:rowOff>39600</xdr:rowOff>
    </xdr:from>
    <xdr:to>
      <xdr:col>37</xdr:col>
      <xdr:colOff>766800</xdr:colOff>
      <xdr:row>17</xdr:row>
      <xdr:rowOff>507960</xdr:rowOff>
    </xdr:to>
    <xdr:sp macro="" textlink="">
      <xdr:nvSpPr>
        <xdr:cNvPr id="31" name="Forma 21">
          <a:extLst>
            <a:ext uri="{FF2B5EF4-FFF2-40B4-BE49-F238E27FC236}">
              <a16:creationId xmlns:a16="http://schemas.microsoft.com/office/drawing/2014/main" id="{00000000-0008-0000-0600-00001F000000}"/>
            </a:ext>
          </a:extLst>
        </xdr:cNvPr>
        <xdr:cNvSpPr/>
      </xdr:nvSpPr>
      <xdr:spPr>
        <a:xfrm rot="5400000">
          <a:off x="17148240" y="931680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37</xdr:col>
      <xdr:colOff>6120</xdr:colOff>
      <xdr:row>24</xdr:row>
      <xdr:rowOff>34920</xdr:rowOff>
    </xdr:from>
    <xdr:to>
      <xdr:col>37</xdr:col>
      <xdr:colOff>766800</xdr:colOff>
      <xdr:row>24</xdr:row>
      <xdr:rowOff>503280</xdr:rowOff>
    </xdr:to>
    <xdr:sp macro="" textlink="">
      <xdr:nvSpPr>
        <xdr:cNvPr id="32" name="Forma 22">
          <a:extLst>
            <a:ext uri="{FF2B5EF4-FFF2-40B4-BE49-F238E27FC236}">
              <a16:creationId xmlns:a16="http://schemas.microsoft.com/office/drawing/2014/main" id="{00000000-0008-0000-0600-000020000000}"/>
            </a:ext>
          </a:extLst>
        </xdr:cNvPr>
        <xdr:cNvSpPr/>
      </xdr:nvSpPr>
      <xdr:spPr>
        <a:xfrm rot="5400000">
          <a:off x="17148240" y="1084500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50</xdr:col>
      <xdr:colOff>965160</xdr:colOff>
      <xdr:row>2</xdr:row>
      <xdr:rowOff>-360</xdr:rowOff>
    </xdr:from>
    <xdr:to>
      <xdr:col>51</xdr:col>
      <xdr:colOff>605160</xdr:colOff>
      <xdr:row>2</xdr:row>
      <xdr:rowOff>614880</xdr:rowOff>
    </xdr:to>
    <xdr:pic>
      <xdr:nvPicPr>
        <xdr:cNvPr id="33" name="Imagen 7">
          <a:extLst>
            <a:ext uri="{FF2B5EF4-FFF2-40B4-BE49-F238E27FC236}">
              <a16:creationId xmlns:a16="http://schemas.microsoft.com/office/drawing/2014/main" id="{00000000-0008-0000-0600-000021000000}"/>
            </a:ext>
          </a:extLst>
        </xdr:cNvPr>
        <xdr:cNvPicPr/>
      </xdr:nvPicPr>
      <xdr:blipFill>
        <a:blip xmlns:r="http://schemas.openxmlformats.org/officeDocument/2006/relationships" r:embed="rId1"/>
        <a:stretch/>
      </xdr:blipFill>
      <xdr:spPr>
        <a:xfrm>
          <a:off x="29389320" y="889200"/>
          <a:ext cx="609120" cy="615240"/>
        </a:xfrm>
        <a:prstGeom prst="rect">
          <a:avLst/>
        </a:prstGeom>
        <a:ln w="0">
          <a:noFill/>
        </a:ln>
      </xdr:spPr>
    </xdr:pic>
    <xdr:clientData/>
  </xdr:twoCellAnchor>
  <xdr:twoCellAnchor editAs="oneCell">
    <xdr:from>
      <xdr:col>14</xdr:col>
      <xdr:colOff>565560</xdr:colOff>
      <xdr:row>2</xdr:row>
      <xdr:rowOff>105120</xdr:rowOff>
    </xdr:from>
    <xdr:to>
      <xdr:col>23</xdr:col>
      <xdr:colOff>92520</xdr:colOff>
      <xdr:row>2</xdr:row>
      <xdr:rowOff>681120</xdr:rowOff>
    </xdr:to>
    <xdr:sp macro="" textlink="">
      <xdr:nvSpPr>
        <xdr:cNvPr id="34" name="Forma 32">
          <a:extLst>
            <a:ext uri="{FF2B5EF4-FFF2-40B4-BE49-F238E27FC236}">
              <a16:creationId xmlns:a16="http://schemas.microsoft.com/office/drawing/2014/main" id="{00000000-0008-0000-0600-000022000000}"/>
            </a:ext>
          </a:extLst>
        </xdr:cNvPr>
        <xdr:cNvSpPr/>
      </xdr:nvSpPr>
      <xdr:spPr>
        <a:xfrm rot="10800000">
          <a:off x="4014000" y="99468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2" name="Botón 1" descr="REFERENCIAS A LOS INFORMES">
          <a:extLst>
            <a:ext uri="{FF2B5EF4-FFF2-40B4-BE49-F238E27FC236}">
              <a16:creationId xmlns:a16="http://schemas.microsoft.com/office/drawing/2014/main" id="{00000000-0008-0000-0600-000002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141840</xdr:colOff>
      <xdr:row>2</xdr:row>
      <xdr:rowOff>328680</xdr:rowOff>
    </xdr:from>
    <xdr:to>
      <xdr:col>26</xdr:col>
      <xdr:colOff>902520</xdr:colOff>
      <xdr:row>2</xdr:row>
      <xdr:rowOff>797040</xdr:rowOff>
    </xdr:to>
    <xdr:sp macro="" textlink="">
      <xdr:nvSpPr>
        <xdr:cNvPr id="35" name="Forma 23">
          <a:extLst>
            <a:ext uri="{FF2B5EF4-FFF2-40B4-BE49-F238E27FC236}">
              <a16:creationId xmlns:a16="http://schemas.microsoft.com/office/drawing/2014/main" id="{00000000-0008-0000-0700-000023000000}"/>
            </a:ext>
          </a:extLst>
        </xdr:cNvPr>
        <xdr:cNvSpPr/>
      </xdr:nvSpPr>
      <xdr:spPr>
        <a:xfrm rot="5400000">
          <a:off x="12336480" y="110520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33</xdr:col>
      <xdr:colOff>180720</xdr:colOff>
      <xdr:row>2</xdr:row>
      <xdr:rowOff>328680</xdr:rowOff>
    </xdr:from>
    <xdr:to>
      <xdr:col>33</xdr:col>
      <xdr:colOff>941400</xdr:colOff>
      <xdr:row>2</xdr:row>
      <xdr:rowOff>797040</xdr:rowOff>
    </xdr:to>
    <xdr:sp macro="" textlink="">
      <xdr:nvSpPr>
        <xdr:cNvPr id="36" name="Forma 24">
          <a:extLst>
            <a:ext uri="{FF2B5EF4-FFF2-40B4-BE49-F238E27FC236}">
              <a16:creationId xmlns:a16="http://schemas.microsoft.com/office/drawing/2014/main" id="{00000000-0008-0000-0700-000024000000}"/>
            </a:ext>
          </a:extLst>
        </xdr:cNvPr>
        <xdr:cNvSpPr/>
      </xdr:nvSpPr>
      <xdr:spPr>
        <a:xfrm rot="5400000">
          <a:off x="18095400" y="110520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40</xdr:col>
      <xdr:colOff>2880</xdr:colOff>
      <xdr:row>2</xdr:row>
      <xdr:rowOff>4680</xdr:rowOff>
    </xdr:from>
    <xdr:to>
      <xdr:col>40</xdr:col>
      <xdr:colOff>612000</xdr:colOff>
      <xdr:row>2</xdr:row>
      <xdr:rowOff>619920</xdr:rowOff>
    </xdr:to>
    <xdr:pic>
      <xdr:nvPicPr>
        <xdr:cNvPr id="37" name="Imagen 8">
          <a:extLst>
            <a:ext uri="{FF2B5EF4-FFF2-40B4-BE49-F238E27FC236}">
              <a16:creationId xmlns:a16="http://schemas.microsoft.com/office/drawing/2014/main" id="{00000000-0008-0000-0700-000025000000}"/>
            </a:ext>
          </a:extLst>
        </xdr:cNvPr>
        <xdr:cNvPicPr/>
      </xdr:nvPicPr>
      <xdr:blipFill>
        <a:blip xmlns:r="http://schemas.openxmlformats.org/officeDocument/2006/relationships" r:embed="rId1"/>
        <a:stretch/>
      </xdr:blipFill>
      <xdr:spPr>
        <a:xfrm>
          <a:off x="26114400" y="927720"/>
          <a:ext cx="609120" cy="615240"/>
        </a:xfrm>
        <a:prstGeom prst="rect">
          <a:avLst/>
        </a:prstGeom>
        <a:ln w="0">
          <a:noFill/>
        </a:ln>
      </xdr:spPr>
    </xdr:pic>
    <xdr:clientData/>
  </xdr:twoCellAnchor>
  <xdr:twoCellAnchor editAs="oneCell">
    <xdr:from>
      <xdr:col>13</xdr:col>
      <xdr:colOff>444600</xdr:colOff>
      <xdr:row>2</xdr:row>
      <xdr:rowOff>149040</xdr:rowOff>
    </xdr:from>
    <xdr:to>
      <xdr:col>13</xdr:col>
      <xdr:colOff>804600</xdr:colOff>
      <xdr:row>2</xdr:row>
      <xdr:rowOff>725040</xdr:rowOff>
    </xdr:to>
    <xdr:sp macro="" textlink="">
      <xdr:nvSpPr>
        <xdr:cNvPr id="38" name="Forma 33">
          <a:extLst>
            <a:ext uri="{FF2B5EF4-FFF2-40B4-BE49-F238E27FC236}">
              <a16:creationId xmlns:a16="http://schemas.microsoft.com/office/drawing/2014/main" id="{00000000-0008-0000-0700-000026000000}"/>
            </a:ext>
          </a:extLst>
        </xdr:cNvPr>
        <xdr:cNvSpPr/>
      </xdr:nvSpPr>
      <xdr:spPr>
        <a:xfrm rot="10800000">
          <a:off x="3993480" y="107208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2" name="Botón 1" descr="REFERENCIAS A LOS INFORMES">
          <a:extLst>
            <a:ext uri="{FF2B5EF4-FFF2-40B4-BE49-F238E27FC236}">
              <a16:creationId xmlns:a16="http://schemas.microsoft.com/office/drawing/2014/main" id="{00000000-0008-0000-0700-000002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8</xdr:col>
      <xdr:colOff>588600</xdr:colOff>
      <xdr:row>11</xdr:row>
      <xdr:rowOff>77760</xdr:rowOff>
    </xdr:from>
    <xdr:to>
      <xdr:col>41</xdr:col>
      <xdr:colOff>632880</xdr:colOff>
      <xdr:row>24</xdr:row>
      <xdr:rowOff>70560</xdr:rowOff>
    </xdr:to>
    <xdr:pic>
      <xdr:nvPicPr>
        <xdr:cNvPr id="39" name="427025000000181007">
          <a:extLst>
            <a:ext uri="{FF2B5EF4-FFF2-40B4-BE49-F238E27FC236}">
              <a16:creationId xmlns:a16="http://schemas.microsoft.com/office/drawing/2014/main" id="{00000000-0008-0000-0800-000027000000}"/>
            </a:ext>
          </a:extLst>
        </xdr:cNvPr>
        <xdr:cNvPicPr/>
      </xdr:nvPicPr>
      <xdr:blipFill>
        <a:blip xmlns:r="http://schemas.openxmlformats.org/officeDocument/2006/relationships" r:embed="rId1"/>
        <a:stretch/>
      </xdr:blipFill>
      <xdr:spPr>
        <a:xfrm>
          <a:off x="2915640" y="8466480"/>
          <a:ext cx="4270320" cy="2232000"/>
        </a:xfrm>
        <a:prstGeom prst="rect">
          <a:avLst/>
        </a:prstGeom>
        <a:ln w="0">
          <a:noFill/>
        </a:ln>
      </xdr:spPr>
    </xdr:pic>
    <xdr:clientData/>
  </xdr:twoCellAnchor>
  <xdr:twoCellAnchor editAs="oneCell">
    <xdr:from>
      <xdr:col>51</xdr:col>
      <xdr:colOff>133560</xdr:colOff>
      <xdr:row>2</xdr:row>
      <xdr:rowOff>283680</xdr:rowOff>
    </xdr:from>
    <xdr:to>
      <xdr:col>51</xdr:col>
      <xdr:colOff>894240</xdr:colOff>
      <xdr:row>2</xdr:row>
      <xdr:rowOff>752040</xdr:rowOff>
    </xdr:to>
    <xdr:sp macro="" textlink="">
      <xdr:nvSpPr>
        <xdr:cNvPr id="40" name="Forma 25">
          <a:extLst>
            <a:ext uri="{FF2B5EF4-FFF2-40B4-BE49-F238E27FC236}">
              <a16:creationId xmlns:a16="http://schemas.microsoft.com/office/drawing/2014/main" id="{00000000-0008-0000-0800-000028000000}"/>
            </a:ext>
          </a:extLst>
        </xdr:cNvPr>
        <xdr:cNvSpPr/>
      </xdr:nvSpPr>
      <xdr:spPr>
        <a:xfrm rot="5400000">
          <a:off x="12863520" y="103608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58</xdr:col>
      <xdr:colOff>110880</xdr:colOff>
      <xdr:row>2</xdr:row>
      <xdr:rowOff>283680</xdr:rowOff>
    </xdr:from>
    <xdr:to>
      <xdr:col>58</xdr:col>
      <xdr:colOff>871560</xdr:colOff>
      <xdr:row>2</xdr:row>
      <xdr:rowOff>752040</xdr:rowOff>
    </xdr:to>
    <xdr:sp macro="" textlink="">
      <xdr:nvSpPr>
        <xdr:cNvPr id="41" name="Forma 26">
          <a:extLst>
            <a:ext uri="{FF2B5EF4-FFF2-40B4-BE49-F238E27FC236}">
              <a16:creationId xmlns:a16="http://schemas.microsoft.com/office/drawing/2014/main" id="{00000000-0008-0000-0800-000029000000}"/>
            </a:ext>
          </a:extLst>
        </xdr:cNvPr>
        <xdr:cNvSpPr/>
      </xdr:nvSpPr>
      <xdr:spPr>
        <a:xfrm rot="5400000">
          <a:off x="19248840" y="1036080"/>
          <a:ext cx="468360" cy="760680"/>
        </a:xfrm>
        <a:custGeom>
          <a:avLst/>
          <a:gdLst/>
          <a:ahLst/>
          <a:cxnLst/>
          <a:rect l="0" t="0" r="r" b="b"/>
          <a:pathLst>
            <a:path w="1303" h="2115">
              <a:moveTo>
                <a:pt x="0" y="0"/>
              </a:moveTo>
              <a:lnTo>
                <a:pt x="976" y="0"/>
              </a:lnTo>
              <a:lnTo>
                <a:pt x="1302" y="1057"/>
              </a:lnTo>
              <a:lnTo>
                <a:pt x="976" y="2114"/>
              </a:lnTo>
              <a:lnTo>
                <a:pt x="0" y="2114"/>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65</xdr:col>
      <xdr:colOff>0</xdr:colOff>
      <xdr:row>1</xdr:row>
      <xdr:rowOff>368280</xdr:rowOff>
    </xdr:from>
    <xdr:to>
      <xdr:col>65</xdr:col>
      <xdr:colOff>609120</xdr:colOff>
      <xdr:row>2</xdr:row>
      <xdr:rowOff>613440</xdr:rowOff>
    </xdr:to>
    <xdr:pic>
      <xdr:nvPicPr>
        <xdr:cNvPr id="42" name="Imagen 9">
          <a:extLst>
            <a:ext uri="{FF2B5EF4-FFF2-40B4-BE49-F238E27FC236}">
              <a16:creationId xmlns:a16="http://schemas.microsoft.com/office/drawing/2014/main" id="{00000000-0008-0000-0800-00002A000000}"/>
            </a:ext>
          </a:extLst>
        </xdr:cNvPr>
        <xdr:cNvPicPr/>
      </xdr:nvPicPr>
      <xdr:blipFill>
        <a:blip xmlns:r="http://schemas.openxmlformats.org/officeDocument/2006/relationships" r:embed="rId2"/>
        <a:stretch/>
      </xdr:blipFill>
      <xdr:spPr>
        <a:xfrm>
          <a:off x="27038880" y="897120"/>
          <a:ext cx="609120" cy="615240"/>
        </a:xfrm>
        <a:prstGeom prst="rect">
          <a:avLst/>
        </a:prstGeom>
        <a:ln w="0">
          <a:noFill/>
        </a:ln>
      </xdr:spPr>
    </xdr:pic>
    <xdr:clientData/>
  </xdr:twoCellAnchor>
  <xdr:twoCellAnchor editAs="oneCell">
    <xdr:from>
      <xdr:col>22</xdr:col>
      <xdr:colOff>606240</xdr:colOff>
      <xdr:row>2</xdr:row>
      <xdr:rowOff>142200</xdr:rowOff>
    </xdr:from>
    <xdr:to>
      <xdr:col>37</xdr:col>
      <xdr:colOff>231840</xdr:colOff>
      <xdr:row>2</xdr:row>
      <xdr:rowOff>718200</xdr:rowOff>
    </xdr:to>
    <xdr:sp macro="" textlink="">
      <xdr:nvSpPr>
        <xdr:cNvPr id="43" name="Forma 34">
          <a:extLst>
            <a:ext uri="{FF2B5EF4-FFF2-40B4-BE49-F238E27FC236}">
              <a16:creationId xmlns:a16="http://schemas.microsoft.com/office/drawing/2014/main" id="{00000000-0008-0000-0800-00002B000000}"/>
            </a:ext>
          </a:extLst>
        </xdr:cNvPr>
        <xdr:cNvSpPr/>
      </xdr:nvSpPr>
      <xdr:spPr>
        <a:xfrm rot="10800000">
          <a:off x="4026960" y="1041120"/>
          <a:ext cx="360000" cy="576000"/>
        </a:xfrm>
        <a:custGeom>
          <a:avLst/>
          <a:gdLst/>
          <a:ahLst/>
          <a:cxnLst/>
          <a:rect l="0" t="0" r="r" b="b"/>
          <a:pathLst>
            <a:path w="1002" h="1601">
              <a:moveTo>
                <a:pt x="0" y="0"/>
              </a:moveTo>
              <a:lnTo>
                <a:pt x="400" y="0"/>
              </a:lnTo>
              <a:lnTo>
                <a:pt x="1001" y="800"/>
              </a:lnTo>
              <a:lnTo>
                <a:pt x="400" y="1600"/>
              </a:lnTo>
              <a:lnTo>
                <a:pt x="0" y="1600"/>
              </a:lnTo>
              <a:lnTo>
                <a:pt x="0" y="0"/>
              </a:lnTo>
            </a:path>
          </a:pathLst>
        </a:custGeom>
        <a:noFill/>
        <a:ln w="19080">
          <a:solidFill>
            <a:srgbClr val="3465A4"/>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0</xdr:col>
      <xdr:colOff>0</xdr:colOff>
      <xdr:row>0</xdr:row>
      <xdr:rowOff>0</xdr:rowOff>
    </xdr:to>
    <xdr:sp macro="" textlink="">
      <xdr:nvSpPr>
        <xdr:cNvPr id="2" name="Botón 1" descr="REFERENCIAS A LOS INFORMES">
          <a:extLst>
            <a:ext uri="{FF2B5EF4-FFF2-40B4-BE49-F238E27FC236}">
              <a16:creationId xmlns:a16="http://schemas.microsoft.com/office/drawing/2014/main" id="{00000000-0008-0000-0800-000002000000}"/>
            </a:ext>
          </a:extLst>
        </xdr:cNvPr>
        <xdr:cNvSpPr/>
      </xdr:nvSpPr>
      <xdr:spPr>
        <a:xfrm>
          <a:off x="0" y="0"/>
          <a:ext cx="0" cy="0"/>
        </a:xfrm>
        <a:prstGeom prst="rect">
          <a:avLst/>
        </a:prstGeom>
      </xdr:spPr>
      <xdr:txBody>
        <a:bodyPr anchor="ctr">
          <a:noAutofit/>
        </a:bodyPr>
        <a:lstStyle/>
        <a:p>
          <a:r>
            <a:t>REFERENCIAS A LOS INFORMES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hyperlink" Target="https://www.egarsat.es/preguntas-frecuentes/" TargetMode="External"/><Relationship Id="rId7" Type="http://schemas.openxmlformats.org/officeDocument/2006/relationships/vmlDrawing" Target="../drawings/vmlDrawing1.vml"/><Relationship Id="rId2" Type="http://schemas.openxmlformats.org/officeDocument/2006/relationships/hyperlink" Target="https://www.sdelsol.com/blog/laboral/como-calcular-la-jornada-laboral-anual/" TargetMode="External"/><Relationship Id="rId1" Type="http://schemas.openxmlformats.org/officeDocument/2006/relationships/hyperlink" Target="https://www.seg-social.es/wps/portal/wss/internet/EstadisticasPresupuestosEstudios/Estadisticas/EST45/EST46/53c10330-585d-48fe-85c6-a1ed1b01dc6c" TargetMode="External"/><Relationship Id="rId6" Type="http://schemas.openxmlformats.org/officeDocument/2006/relationships/drawing" Target="../drawings/drawing2.xml"/><Relationship Id="rId5" Type="http://schemas.openxmlformats.org/officeDocument/2006/relationships/hyperlink" Target="https://www.mites.gob.es/es/Guia/texto/guia_6/contenidos/guia_6_14_3.htm" TargetMode="External"/><Relationship Id="rId4" Type="http://schemas.openxmlformats.org/officeDocument/2006/relationships/hyperlink" Target="https://boe.es/buscar/act.php?id=BOE-A-2006-22169"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D6D"/>
  </sheetPr>
  <dimension ref="A2:AMJ37"/>
  <sheetViews>
    <sheetView showGridLines="0" tabSelected="1" topLeftCell="A16" zoomScale="130" zoomScaleNormal="130" workbookViewId="0">
      <selection activeCell="E29" sqref="E29"/>
    </sheetView>
  </sheetViews>
  <sheetFormatPr baseColWidth="10" defaultColWidth="11.7265625" defaultRowHeight="15.5"/>
  <cols>
    <col min="1" max="1" width="28.26953125" style="8" customWidth="1"/>
    <col min="2" max="2" width="11.7265625" style="8"/>
    <col min="3" max="3" width="52.54296875" style="8" customWidth="1"/>
    <col min="4" max="4" width="3.08984375" style="8" customWidth="1"/>
    <col min="5" max="5" width="17.6328125" style="8" customWidth="1"/>
    <col min="6" max="6" width="3.1796875" style="8" customWidth="1"/>
    <col min="7" max="7" width="17.6328125" style="8" customWidth="1"/>
    <col min="8" max="1024" width="11.7265625" style="8"/>
  </cols>
  <sheetData>
    <row r="2" spans="3:13" ht="72" customHeight="1"/>
    <row r="3" spans="3:13" ht="63.65" customHeight="1"/>
    <row r="4" spans="3:13" ht="60.5">
      <c r="C4" s="9" t="s">
        <v>0</v>
      </c>
      <c r="D4" s="10"/>
      <c r="E4" s="10"/>
      <c r="F4" s="10"/>
      <c r="G4" s="10"/>
      <c r="H4" s="10"/>
      <c r="I4" s="9"/>
      <c r="J4" s="9"/>
      <c r="K4" s="9"/>
      <c r="L4" s="9"/>
      <c r="M4" s="9"/>
    </row>
    <row r="8" spans="3:13" ht="36">
      <c r="C8" s="11" t="s">
        <v>1</v>
      </c>
      <c r="D8" s="11"/>
      <c r="E8" s="12" t="s">
        <v>2</v>
      </c>
      <c r="F8" s="12"/>
      <c r="G8" s="12" t="s">
        <v>3</v>
      </c>
    </row>
    <row r="9" spans="3:13" ht="17.5">
      <c r="C9" s="13"/>
      <c r="D9" s="13"/>
      <c r="E9" s="13"/>
    </row>
    <row r="10" spans="3:13" ht="18">
      <c r="C10" s="14" t="s">
        <v>4</v>
      </c>
      <c r="D10" s="13"/>
      <c r="E10" s="15">
        <f>'calidad del trabajo'!AQ2</f>
        <v>15</v>
      </c>
      <c r="G10" s="16">
        <f>E10-'calidad del trabajo'!X2</f>
        <v>0</v>
      </c>
    </row>
    <row r="11" spans="3:13" ht="18">
      <c r="C11" s="14"/>
      <c r="D11" s="13"/>
      <c r="E11" s="15"/>
      <c r="G11" s="17"/>
    </row>
    <row r="12" spans="3:13" ht="18">
      <c r="C12" s="14" t="s">
        <v>5</v>
      </c>
      <c r="D12" s="13"/>
      <c r="E12" s="15">
        <f>'compromiso social y cooperación'!AV2</f>
        <v>16</v>
      </c>
      <c r="G12" s="17">
        <f>E12-'compromiso social y cooperación'!AB2</f>
        <v>0</v>
      </c>
    </row>
    <row r="13" spans="3:13" ht="18">
      <c r="C13" s="14"/>
      <c r="D13" s="13"/>
      <c r="E13" s="15"/>
      <c r="G13" s="17"/>
    </row>
    <row r="14" spans="3:13" ht="18">
      <c r="C14" s="14" t="s">
        <v>6</v>
      </c>
      <c r="D14" s="13"/>
      <c r="E14" s="15">
        <f>'democracia interna y partición'!AT2</f>
        <v>11</v>
      </c>
      <c r="G14" s="17">
        <f>E14-'democracia interna y partición'!AA2</f>
        <v>0</v>
      </c>
    </row>
    <row r="15" spans="3:13" ht="18">
      <c r="C15" s="14"/>
      <c r="D15" s="13"/>
      <c r="E15" s="15"/>
      <c r="G15" s="17"/>
      <c r="J15"/>
      <c r="K15" s="18" t="s">
        <v>7</v>
      </c>
    </row>
    <row r="16" spans="3:13" ht="18">
      <c r="C16" s="14" t="s">
        <v>8</v>
      </c>
      <c r="D16" s="13"/>
      <c r="E16" s="15">
        <f>'Democracia y equidad'!AN2</f>
        <v>9</v>
      </c>
      <c r="G16" s="17">
        <f>E16-'Democracia y equidad'!S2</f>
        <v>0</v>
      </c>
    </row>
    <row r="17" spans="3:7" ht="18">
      <c r="C17" s="14"/>
      <c r="D17" s="13"/>
      <c r="E17" s="15"/>
      <c r="G17" s="17"/>
    </row>
    <row r="18" spans="3:7" ht="18">
      <c r="C18" s="14" t="s">
        <v>9</v>
      </c>
      <c r="D18" s="13"/>
      <c r="E18" s="15">
        <f>'Calidad del voluntariado'!AK2</f>
        <v>5</v>
      </c>
      <c r="G18" s="17">
        <f>E18-'Calidad del voluntariado'!S2</f>
        <v>0</v>
      </c>
    </row>
    <row r="19" spans="3:7" ht="18">
      <c r="C19" s="14"/>
      <c r="D19" s="13"/>
      <c r="E19" s="15"/>
      <c r="G19" s="17"/>
    </row>
    <row r="20" spans="3:7" ht="18">
      <c r="C20" s="14" t="s">
        <v>10</v>
      </c>
      <c r="D20" s="13"/>
      <c r="E20" s="15">
        <f>'Cuidado  personas y entorno'!AS2</f>
        <v>16</v>
      </c>
      <c r="G20" s="17">
        <f>E20-'Cuidado  personas y entorno'!Y2</f>
        <v>0</v>
      </c>
    </row>
    <row r="21" spans="3:7" ht="18">
      <c r="C21" s="14"/>
      <c r="D21" s="13"/>
      <c r="E21" s="15"/>
      <c r="G21" s="17"/>
    </row>
    <row r="22" spans="3:7" ht="18">
      <c r="C22" s="14" t="s">
        <v>11</v>
      </c>
      <c r="D22" s="13"/>
      <c r="E22" s="15">
        <f>'Economía y política de lucro'!AK2</f>
        <v>9</v>
      </c>
      <c r="G22" s="17">
        <f>E22-'Economía y política de lucro'!R2</f>
        <v>0</v>
      </c>
    </row>
    <row r="23" spans="3:7" ht="18">
      <c r="C23" s="14"/>
      <c r="D23" s="13"/>
      <c r="E23" s="15"/>
      <c r="G23" s="17"/>
    </row>
    <row r="24" spans="3:7" ht="18">
      <c r="C24" s="14" t="s">
        <v>12</v>
      </c>
      <c r="D24" s="13"/>
      <c r="E24" s="15">
        <f>'sostenibilidad ambiental'!BJ2</f>
        <v>19</v>
      </c>
      <c r="G24" s="19">
        <f>E24-'sostenibilidad ambiental'!AM2</f>
        <v>0</v>
      </c>
    </row>
    <row r="25" spans="3:7" ht="17.5">
      <c r="C25" s="13"/>
      <c r="D25" s="13"/>
      <c r="E25" s="13"/>
    </row>
    <row r="26" spans="3:7" ht="17.5">
      <c r="C26" s="13"/>
      <c r="D26" s="13"/>
      <c r="E26" s="13"/>
    </row>
    <row r="27" spans="3:7" ht="50.15" customHeight="1">
      <c r="C27" s="20" t="s">
        <v>13</v>
      </c>
      <c r="D27" s="20"/>
      <c r="E27" s="21">
        <f>SUM(E10:E26)</f>
        <v>100</v>
      </c>
    </row>
    <row r="28" spans="3:7" ht="17.5">
      <c r="C28" s="13"/>
      <c r="D28" s="13"/>
      <c r="E28" s="13"/>
    </row>
    <row r="29" spans="3:7" ht="18">
      <c r="C29" s="22" t="s">
        <v>14</v>
      </c>
      <c r="D29" s="22"/>
      <c r="E29" s="23">
        <f>100-E27</f>
        <v>0</v>
      </c>
    </row>
    <row r="32" spans="3:7">
      <c r="C32" s="24"/>
      <c r="D32" s="25"/>
      <c r="E32" s="26"/>
    </row>
    <row r="33" spans="3:5">
      <c r="C33" s="27" t="s">
        <v>15</v>
      </c>
      <c r="E33" s="28"/>
    </row>
    <row r="34" spans="3:5">
      <c r="C34" s="29"/>
      <c r="E34" s="28"/>
    </row>
    <row r="35" spans="3:5">
      <c r="C35" s="29"/>
      <c r="E35" s="28"/>
    </row>
    <row r="36" spans="3:5">
      <c r="C36" s="30"/>
      <c r="D36" s="31"/>
      <c r="E36" s="32"/>
    </row>
    <row r="37" spans="3:5" ht="47.25" customHeight="1">
      <c r="C37" s="33" t="s">
        <v>16</v>
      </c>
      <c r="D37" s="34"/>
      <c r="E37" s="35"/>
    </row>
  </sheetData>
  <sheetProtection sheet="1" objects="1" scenarios="1" selectLockedCells="1" selectUnlockedCells="1"/>
  <pageMargins left="0.78749999999999998" right="0.78749999999999998" top="0.78749999999999998" bottom="0.78749999999999998" header="0.511811023622047" footer="0.511811023622047"/>
  <pageSetup paperSize="9" orientation="portrait" useFirstPageNumber="1" horizontalDpi="300" verticalDpi="300"/>
  <drawing r:id="rId1"/>
  <pictur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197"/>
  <sheetViews>
    <sheetView showGridLines="0" zoomScale="130" zoomScaleNormal="130" workbookViewId="0">
      <selection activeCell="B3" sqref="B3"/>
    </sheetView>
  </sheetViews>
  <sheetFormatPr baseColWidth="10" defaultColWidth="11.7265625" defaultRowHeight="20"/>
  <cols>
    <col min="1" max="1" width="14" style="45" customWidth="1"/>
    <col min="2" max="2" width="22" style="392" customWidth="1"/>
    <col min="3" max="3" width="7.36328125" style="36" customWidth="1"/>
    <col min="4" max="4" width="14" style="45" customWidth="1"/>
    <col min="5" max="5" width="14" style="393" customWidth="1"/>
    <col min="6" max="6" width="30.6328125" style="45" customWidth="1"/>
    <col min="7" max="7" width="47.90625" style="36" customWidth="1"/>
    <col min="8" max="9" width="14" style="45" customWidth="1"/>
    <col min="10" max="10" width="4.7265625" style="45" customWidth="1"/>
    <col min="11" max="23" width="14" style="45" customWidth="1"/>
    <col min="24" max="24" width="4.6328125" style="45" customWidth="1"/>
    <col min="25" max="25" width="18.26953125" style="45" customWidth="1"/>
    <col min="26" max="26" width="30.90625" style="45" customWidth="1"/>
    <col min="27" max="28" width="29.1796875" style="45" customWidth="1"/>
    <col min="29" max="29" width="29.08984375" style="45" customWidth="1"/>
    <col min="30" max="30" width="28.453125" style="45" customWidth="1"/>
    <col min="31" max="31" width="28.81640625" style="45" customWidth="1"/>
    <col min="32" max="33" width="28.453125" style="45" customWidth="1"/>
    <col min="34" max="36" width="28.90625" style="45" customWidth="1"/>
    <col min="37" max="37" width="28.81640625" style="45" customWidth="1"/>
    <col min="38" max="39" width="29.453125" style="45" customWidth="1"/>
    <col min="40" max="41" width="14" style="45" hidden="1" customWidth="1"/>
    <col min="42" max="43" width="31.54296875" style="45" hidden="1" customWidth="1"/>
    <col min="44" max="45" width="29.453125" style="45" hidden="1" customWidth="1"/>
    <col min="46" max="46" width="29.90625" style="170" hidden="1" customWidth="1"/>
    <col min="47" max="47" width="28.1796875" style="170" hidden="1" customWidth="1"/>
    <col min="48" max="48" width="28.81640625" style="170" hidden="1" customWidth="1"/>
    <col min="49" max="49" width="14" style="45" hidden="1" customWidth="1"/>
    <col min="50" max="68" width="14" style="45" customWidth="1"/>
    <col min="69" max="1024" width="11.7265625" style="45"/>
  </cols>
  <sheetData>
    <row r="1" spans="2:48">
      <c r="N1" s="180"/>
      <c r="O1" s="180"/>
    </row>
    <row r="2" spans="2:48">
      <c r="N2" s="180"/>
      <c r="O2" s="180"/>
    </row>
    <row r="3" spans="2:48" ht="30">
      <c r="F3" s="394" t="s">
        <v>750</v>
      </c>
      <c r="G3" s="395"/>
      <c r="H3" s="396"/>
      <c r="I3" s="396"/>
      <c r="J3" s="397"/>
      <c r="K3" s="397"/>
      <c r="N3" s="180"/>
      <c r="O3" s="180"/>
    </row>
    <row r="4" spans="2:48">
      <c r="N4" s="180"/>
      <c r="O4" s="180"/>
    </row>
    <row r="5" spans="2:48">
      <c r="N5" s="180"/>
      <c r="O5" s="180"/>
    </row>
    <row r="7" spans="2:48" ht="61">
      <c r="B7" s="398" t="s">
        <v>751</v>
      </c>
      <c r="D7" s="399" t="s">
        <v>20</v>
      </c>
      <c r="E7" s="399"/>
      <c r="F7" s="399" t="s">
        <v>21</v>
      </c>
      <c r="G7" s="400"/>
      <c r="H7" s="401"/>
      <c r="I7" s="401"/>
      <c r="J7" s="402"/>
      <c r="K7" s="403" t="s">
        <v>22</v>
      </c>
      <c r="L7" s="403" t="s">
        <v>23</v>
      </c>
      <c r="M7" s="404"/>
      <c r="N7" s="404"/>
      <c r="O7" s="404"/>
      <c r="P7" s="404" t="s">
        <v>752</v>
      </c>
      <c r="Q7" s="404"/>
      <c r="R7" s="405" t="s">
        <v>753</v>
      </c>
      <c r="S7" s="405"/>
      <c r="T7" s="405"/>
      <c r="U7" s="405"/>
      <c r="V7" s="405"/>
      <c r="W7" s="405"/>
      <c r="X7" s="402"/>
      <c r="Y7" s="406" t="s">
        <v>24</v>
      </c>
      <c r="Z7" s="406" t="s">
        <v>24</v>
      </c>
      <c r="AA7" s="406"/>
      <c r="AB7" s="406"/>
      <c r="AC7" s="406"/>
      <c r="AD7" s="406"/>
      <c r="AE7" s="406"/>
      <c r="AF7" s="406"/>
      <c r="AG7" s="406"/>
      <c r="AH7" s="406"/>
      <c r="AI7" s="406"/>
      <c r="AJ7" s="406"/>
      <c r="AK7" s="406"/>
      <c r="AL7" s="406"/>
      <c r="AM7" s="406"/>
      <c r="AN7" s="406"/>
      <c r="AO7" s="406" t="s">
        <v>24</v>
      </c>
      <c r="AP7" s="407"/>
      <c r="AQ7" s="407"/>
      <c r="AR7" s="407"/>
      <c r="AS7" s="407"/>
      <c r="AT7" s="408"/>
      <c r="AU7" s="408"/>
    </row>
    <row r="8" spans="2:48" ht="176.4" customHeight="1">
      <c r="B8" s="409" t="s">
        <v>48</v>
      </c>
      <c r="C8" s="1" t="s">
        <v>754</v>
      </c>
      <c r="D8" s="399"/>
      <c r="E8" s="411" t="s">
        <v>36</v>
      </c>
      <c r="F8" s="205" t="s">
        <v>37</v>
      </c>
      <c r="G8" s="206" t="s">
        <v>38</v>
      </c>
      <c r="H8" s="354" t="s">
        <v>39</v>
      </c>
      <c r="I8" s="354" t="s">
        <v>40</v>
      </c>
      <c r="J8" s="207"/>
      <c r="K8" s="208"/>
      <c r="L8" s="208" t="s">
        <v>41</v>
      </c>
      <c r="M8" s="208" t="s">
        <v>42</v>
      </c>
      <c r="N8" s="208" t="s">
        <v>43</v>
      </c>
      <c r="O8" s="208" t="s">
        <v>44</v>
      </c>
      <c r="X8" s="412"/>
      <c r="Y8" s="406"/>
      <c r="Z8" s="212" t="s">
        <v>45</v>
      </c>
      <c r="AA8" s="221" t="s">
        <v>46</v>
      </c>
      <c r="AC8" s="170"/>
      <c r="AN8" s="413" t="s">
        <v>755</v>
      </c>
      <c r="AO8" s="45">
        <v>1</v>
      </c>
      <c r="AP8" s="414" t="s">
        <v>592</v>
      </c>
      <c r="AQ8" s="141" t="s">
        <v>587</v>
      </c>
      <c r="AR8" s="415" t="s">
        <v>756</v>
      </c>
      <c r="AS8" s="36"/>
    </row>
    <row r="9" spans="2:48" ht="165">
      <c r="B9" s="409" t="s">
        <v>74</v>
      </c>
      <c r="C9" s="1"/>
      <c r="D9" s="399"/>
      <c r="E9" s="416" t="s">
        <v>61</v>
      </c>
      <c r="F9" s="266" t="s">
        <v>37</v>
      </c>
      <c r="G9" s="354" t="s">
        <v>62</v>
      </c>
      <c r="H9" s="354" t="s">
        <v>63</v>
      </c>
      <c r="I9" s="354" t="s">
        <v>63</v>
      </c>
      <c r="J9" s="207"/>
      <c r="K9" s="208"/>
      <c r="L9" s="208" t="s">
        <v>64</v>
      </c>
      <c r="M9" s="208" t="s">
        <v>65</v>
      </c>
      <c r="N9" s="208" t="s">
        <v>66</v>
      </c>
      <c r="O9" s="208" t="s">
        <v>67</v>
      </c>
      <c r="P9" s="208" t="s">
        <v>68</v>
      </c>
      <c r="Q9" s="208" t="s">
        <v>69</v>
      </c>
      <c r="R9" s="256" t="s">
        <v>70</v>
      </c>
      <c r="S9" s="261" t="s">
        <v>71</v>
      </c>
      <c r="T9" s="141"/>
      <c r="U9" s="141"/>
      <c r="V9" s="141"/>
      <c r="W9" s="141"/>
      <c r="X9" s="417"/>
      <c r="Y9" s="406"/>
      <c r="Z9" s="212" t="s">
        <v>757</v>
      </c>
      <c r="AA9" s="141"/>
      <c r="AB9" s="141"/>
      <c r="AC9" s="141"/>
      <c r="AD9" s="141"/>
      <c r="AE9" s="141"/>
      <c r="AF9" s="141"/>
      <c r="AG9" s="141"/>
      <c r="AH9" s="141"/>
      <c r="AI9" s="141"/>
      <c r="AJ9" s="141"/>
      <c r="AK9" s="141"/>
      <c r="AL9" s="141"/>
      <c r="AM9" s="141"/>
      <c r="AO9" s="45">
        <v>1</v>
      </c>
      <c r="AP9" s="418" t="s">
        <v>593</v>
      </c>
      <c r="AQ9" s="36" t="s">
        <v>587</v>
      </c>
      <c r="AR9" s="415" t="s">
        <v>758</v>
      </c>
      <c r="AS9" s="36"/>
      <c r="AT9" s="414" t="s">
        <v>594</v>
      </c>
      <c r="AU9" s="170" t="s">
        <v>587</v>
      </c>
    </row>
    <row r="10" spans="2:48" ht="140">
      <c r="B10" s="409" t="s">
        <v>94</v>
      </c>
      <c r="C10" s="1"/>
      <c r="D10" s="399"/>
      <c r="E10" s="416" t="s">
        <v>85</v>
      </c>
      <c r="F10" s="266" t="s">
        <v>37</v>
      </c>
      <c r="G10" s="354" t="s">
        <v>86</v>
      </c>
      <c r="H10" s="354" t="s">
        <v>63</v>
      </c>
      <c r="I10" s="354" t="s">
        <v>63</v>
      </c>
      <c r="J10" s="207"/>
      <c r="K10" s="208"/>
      <c r="L10" s="208" t="s">
        <v>87</v>
      </c>
      <c r="M10" s="208" t="s">
        <v>88</v>
      </c>
      <c r="N10" s="208" t="s">
        <v>89</v>
      </c>
      <c r="O10" s="209" t="s">
        <v>90</v>
      </c>
      <c r="P10" s="209" t="s">
        <v>91</v>
      </c>
      <c r="R10" s="170"/>
      <c r="S10" s="170"/>
      <c r="T10" s="170"/>
      <c r="U10" s="170"/>
      <c r="V10" s="170"/>
      <c r="X10" s="412"/>
      <c r="Y10" s="406"/>
      <c r="Z10" s="212" t="s">
        <v>92</v>
      </c>
      <c r="AO10" s="45">
        <v>1</v>
      </c>
      <c r="AP10" s="418" t="s">
        <v>759</v>
      </c>
      <c r="AQ10" s="36"/>
      <c r="AR10" s="418" t="s">
        <v>760</v>
      </c>
      <c r="AS10" s="36"/>
    </row>
    <row r="11" spans="2:48" ht="140">
      <c r="B11" s="409" t="s">
        <v>109</v>
      </c>
      <c r="C11" s="1"/>
      <c r="D11" s="399"/>
      <c r="E11" s="411" t="s">
        <v>105</v>
      </c>
      <c r="F11" s="205" t="s">
        <v>37</v>
      </c>
      <c r="G11" s="206" t="s">
        <v>106</v>
      </c>
      <c r="H11" s="206" t="s">
        <v>63</v>
      </c>
      <c r="I11" s="206" t="s">
        <v>63</v>
      </c>
      <c r="J11" s="207"/>
      <c r="K11" s="208"/>
      <c r="L11" s="209" t="s">
        <v>107</v>
      </c>
      <c r="R11" s="170"/>
      <c r="W11" s="170"/>
      <c r="X11" s="419"/>
      <c r="Y11" s="406"/>
      <c r="Z11" s="221" t="s">
        <v>108</v>
      </c>
      <c r="AO11" s="45">
        <v>1</v>
      </c>
      <c r="AP11" s="418" t="s">
        <v>761</v>
      </c>
      <c r="AQ11" s="420"/>
      <c r="AR11" s="418" t="s">
        <v>762</v>
      </c>
      <c r="AS11" s="36"/>
      <c r="AT11" s="414" t="s">
        <v>763</v>
      </c>
    </row>
    <row r="12" spans="2:48" ht="115">
      <c r="B12" s="409" t="s">
        <v>125</v>
      </c>
      <c r="C12" s="1"/>
      <c r="D12" s="399"/>
      <c r="E12" s="411" t="s">
        <v>116</v>
      </c>
      <c r="F12" s="205" t="s">
        <v>37</v>
      </c>
      <c r="G12" s="206" t="s">
        <v>117</v>
      </c>
      <c r="H12" s="206" t="s">
        <v>63</v>
      </c>
      <c r="I12" s="354" t="s">
        <v>63</v>
      </c>
      <c r="J12" s="207"/>
      <c r="K12" s="208"/>
      <c r="L12" s="208" t="s">
        <v>118</v>
      </c>
      <c r="M12" s="255" t="s">
        <v>119</v>
      </c>
      <c r="N12" s="209" t="s">
        <v>120</v>
      </c>
      <c r="R12" s="170"/>
      <c r="S12" s="170"/>
      <c r="T12" s="170"/>
      <c r="U12" s="170"/>
      <c r="V12" s="170"/>
      <c r="X12" s="412"/>
      <c r="Y12" s="406"/>
      <c r="Z12" s="212" t="s">
        <v>121</v>
      </c>
      <c r="AA12" s="212" t="s">
        <v>122</v>
      </c>
      <c r="AB12" s="221" t="s">
        <v>123</v>
      </c>
      <c r="AO12" s="45">
        <v>1</v>
      </c>
      <c r="AP12" s="418" t="s">
        <v>764</v>
      </c>
      <c r="AQ12" s="36"/>
      <c r="AR12" s="415" t="s">
        <v>765</v>
      </c>
      <c r="AS12" s="36"/>
      <c r="AT12" s="421" t="s">
        <v>766</v>
      </c>
      <c r="AU12" s="421" t="s">
        <v>767</v>
      </c>
      <c r="AV12" s="421" t="s">
        <v>768</v>
      </c>
    </row>
    <row r="13" spans="2:48" ht="176.5">
      <c r="B13" s="409" t="s">
        <v>769</v>
      </c>
      <c r="C13" s="410" t="s">
        <v>5</v>
      </c>
      <c r="D13" s="399"/>
      <c r="E13" s="411" t="s">
        <v>212</v>
      </c>
      <c r="F13" s="205" t="s">
        <v>213</v>
      </c>
      <c r="G13" s="206" t="s">
        <v>214</v>
      </c>
      <c r="H13" s="206" t="s">
        <v>215</v>
      </c>
      <c r="I13" s="206" t="s">
        <v>40</v>
      </c>
      <c r="J13" s="207"/>
      <c r="K13" s="208"/>
      <c r="L13" s="209" t="s">
        <v>216</v>
      </c>
      <c r="M13" s="209" t="s">
        <v>217</v>
      </c>
      <c r="N13" s="209" t="s">
        <v>218</v>
      </c>
      <c r="O13" s="209" t="s">
        <v>219</v>
      </c>
      <c r="P13" s="209" t="s">
        <v>220</v>
      </c>
      <c r="Q13" s="209" t="s">
        <v>221</v>
      </c>
      <c r="R13" s="210" t="s">
        <v>222</v>
      </c>
      <c r="X13" s="412"/>
      <c r="Y13" s="406"/>
      <c r="Z13" s="212" t="s">
        <v>223</v>
      </c>
      <c r="AO13" s="45">
        <v>1</v>
      </c>
      <c r="AP13" s="415" t="s">
        <v>770</v>
      </c>
      <c r="AQ13" s="36"/>
      <c r="AR13" s="418" t="s">
        <v>771</v>
      </c>
      <c r="AS13" s="36"/>
      <c r="AT13" s="414" t="s">
        <v>772</v>
      </c>
    </row>
    <row r="14" spans="2:48" ht="183.5">
      <c r="B14" s="409" t="s">
        <v>354</v>
      </c>
      <c r="C14" s="410" t="s">
        <v>6</v>
      </c>
      <c r="D14" s="399"/>
      <c r="E14" s="422" t="s">
        <v>335</v>
      </c>
      <c r="F14" s="205" t="s">
        <v>336</v>
      </c>
      <c r="G14" s="254" t="s">
        <v>337</v>
      </c>
      <c r="H14" s="206" t="s">
        <v>338</v>
      </c>
      <c r="I14" s="206" t="s">
        <v>339</v>
      </c>
      <c r="J14" s="207"/>
      <c r="K14" s="208"/>
      <c r="L14" s="255" t="s">
        <v>340</v>
      </c>
      <c r="M14" s="209" t="s">
        <v>341</v>
      </c>
      <c r="N14" s="209" t="s">
        <v>342</v>
      </c>
      <c r="O14" s="209" t="s">
        <v>343</v>
      </c>
      <c r="P14" s="209" t="s">
        <v>344</v>
      </c>
      <c r="Q14" s="209" t="s">
        <v>345</v>
      </c>
      <c r="R14" s="209" t="s">
        <v>346</v>
      </c>
      <c r="S14" s="209" t="s">
        <v>347</v>
      </c>
      <c r="T14" s="209" t="s">
        <v>348</v>
      </c>
      <c r="U14" s="209" t="s">
        <v>349</v>
      </c>
      <c r="V14" s="256" t="s">
        <v>350</v>
      </c>
      <c r="W14" s="210" t="s">
        <v>351</v>
      </c>
      <c r="X14" s="423"/>
      <c r="Y14" s="406"/>
      <c r="Z14" s="221" t="s">
        <v>352</v>
      </c>
      <c r="AA14" s="221" t="s">
        <v>353</v>
      </c>
      <c r="AO14" s="45">
        <v>1</v>
      </c>
      <c r="AP14" s="424" t="s">
        <v>773</v>
      </c>
      <c r="AQ14" s="36"/>
      <c r="AR14" s="418" t="s">
        <v>774</v>
      </c>
      <c r="AS14" s="36"/>
    </row>
    <row r="15" spans="2:48" ht="127.5">
      <c r="B15" s="409"/>
      <c r="D15" s="399"/>
      <c r="E15" s="411" t="s">
        <v>775</v>
      </c>
      <c r="F15" s="205" t="s">
        <v>213</v>
      </c>
      <c r="G15" s="206" t="s">
        <v>776</v>
      </c>
      <c r="H15" s="206" t="s">
        <v>777</v>
      </c>
      <c r="I15" s="206" t="s">
        <v>777</v>
      </c>
      <c r="J15" s="207"/>
      <c r="K15" s="208"/>
      <c r="R15" s="170"/>
      <c r="T15" s="170"/>
      <c r="V15" s="170"/>
      <c r="X15" s="419"/>
      <c r="Y15" s="406"/>
      <c r="Z15" s="212" t="s">
        <v>778</v>
      </c>
      <c r="AA15" s="170"/>
      <c r="AN15" s="413" t="s">
        <v>779</v>
      </c>
      <c r="AO15" s="45">
        <v>2</v>
      </c>
      <c r="AP15" s="418" t="s">
        <v>780</v>
      </c>
      <c r="AQ15" s="36"/>
      <c r="AR15" s="418" t="s">
        <v>781</v>
      </c>
      <c r="AS15" s="36"/>
      <c r="AT15" s="414" t="s">
        <v>782</v>
      </c>
    </row>
    <row r="16" spans="2:48" ht="176.5">
      <c r="B16" s="409" t="s">
        <v>246</v>
      </c>
      <c r="C16" s="410" t="s">
        <v>5</v>
      </c>
      <c r="D16" s="399"/>
      <c r="E16" s="411" t="s">
        <v>237</v>
      </c>
      <c r="F16" s="205" t="s">
        <v>213</v>
      </c>
      <c r="G16" s="206" t="s">
        <v>238</v>
      </c>
      <c r="H16" s="206" t="s">
        <v>239</v>
      </c>
      <c r="I16" s="206" t="s">
        <v>240</v>
      </c>
      <c r="J16" s="207"/>
      <c r="K16" s="208"/>
      <c r="L16" s="209" t="s">
        <v>241</v>
      </c>
      <c r="M16" s="209" t="s">
        <v>242</v>
      </c>
      <c r="N16" s="209" t="s">
        <v>243</v>
      </c>
      <c r="O16" s="209" t="s">
        <v>244</v>
      </c>
      <c r="P16" s="209" t="s">
        <v>245</v>
      </c>
      <c r="S16" s="170"/>
      <c r="U16" s="170"/>
      <c r="X16" s="412"/>
      <c r="Y16" s="406"/>
      <c r="Z16" s="170"/>
      <c r="AO16" s="45">
        <v>2</v>
      </c>
      <c r="AP16" s="418" t="s">
        <v>783</v>
      </c>
      <c r="AQ16" s="36"/>
      <c r="AR16" s="418" t="s">
        <v>784</v>
      </c>
      <c r="AS16" s="36"/>
      <c r="AT16" s="414" t="s">
        <v>785</v>
      </c>
      <c r="AU16" s="414" t="s">
        <v>786</v>
      </c>
    </row>
    <row r="17" spans="2:48" ht="177.5">
      <c r="B17" s="409"/>
      <c r="D17" s="399"/>
      <c r="E17" s="422" t="s">
        <v>502</v>
      </c>
      <c r="F17" s="205" t="s">
        <v>503</v>
      </c>
      <c r="G17" s="206" t="s">
        <v>504</v>
      </c>
      <c r="H17" s="206" t="s">
        <v>505</v>
      </c>
      <c r="I17" s="206" t="s">
        <v>506</v>
      </c>
      <c r="J17" s="207"/>
      <c r="K17" s="208"/>
      <c r="R17" s="170"/>
      <c r="X17" s="412"/>
      <c r="Y17" s="406"/>
      <c r="AC17" s="170"/>
      <c r="AO17" s="45">
        <v>2</v>
      </c>
      <c r="AP17" s="418" t="s">
        <v>787</v>
      </c>
      <c r="AQ17" s="36"/>
      <c r="AR17" s="418" t="s">
        <v>788</v>
      </c>
      <c r="AS17" s="36"/>
      <c r="AT17" s="421" t="s">
        <v>789</v>
      </c>
    </row>
    <row r="18" spans="2:48" ht="200">
      <c r="B18" s="409" t="s">
        <v>274</v>
      </c>
      <c r="C18" s="410" t="s">
        <v>5</v>
      </c>
      <c r="D18" s="399"/>
      <c r="E18" s="411" t="s">
        <v>258</v>
      </c>
      <c r="F18" s="205" t="s">
        <v>213</v>
      </c>
      <c r="G18" s="206" t="s">
        <v>259</v>
      </c>
      <c r="H18" s="206" t="s">
        <v>63</v>
      </c>
      <c r="I18" s="206" t="s">
        <v>63</v>
      </c>
      <c r="J18" s="207"/>
      <c r="K18" s="208"/>
      <c r="L18" s="209" t="s">
        <v>260</v>
      </c>
      <c r="M18" s="209" t="s">
        <v>261</v>
      </c>
      <c r="N18" s="209" t="s">
        <v>262</v>
      </c>
      <c r="O18" s="209" t="s">
        <v>263</v>
      </c>
      <c r="P18" s="209" t="s">
        <v>264</v>
      </c>
      <c r="Q18" s="209" t="s">
        <v>265</v>
      </c>
      <c r="R18" s="218" t="s">
        <v>266</v>
      </c>
      <c r="S18" s="219" t="s">
        <v>267</v>
      </c>
      <c r="T18" s="218" t="s">
        <v>268</v>
      </c>
      <c r="U18" s="218" t="s">
        <v>269</v>
      </c>
      <c r="V18" s="209" t="s">
        <v>270</v>
      </c>
      <c r="X18" s="412"/>
      <c r="Y18" s="406"/>
      <c r="Z18" s="221" t="s">
        <v>790</v>
      </c>
      <c r="AA18" s="212" t="s">
        <v>271</v>
      </c>
      <c r="AB18" s="221" t="s">
        <v>272</v>
      </c>
      <c r="AC18" s="221" t="s">
        <v>273</v>
      </c>
      <c r="AD18" s="170"/>
      <c r="AO18" s="45">
        <v>2</v>
      </c>
      <c r="AP18" s="418" t="s">
        <v>713</v>
      </c>
      <c r="AQ18" s="36" t="s">
        <v>791</v>
      </c>
      <c r="AR18" s="418" t="s">
        <v>714</v>
      </c>
      <c r="AS18" s="36" t="s">
        <v>791</v>
      </c>
    </row>
    <row r="19" spans="2:48" ht="190">
      <c r="B19" s="409"/>
      <c r="D19" s="399"/>
      <c r="E19" s="411" t="s">
        <v>792</v>
      </c>
      <c r="F19" s="205" t="s">
        <v>213</v>
      </c>
      <c r="G19" s="206" t="s">
        <v>793</v>
      </c>
      <c r="H19" s="206" t="s">
        <v>239</v>
      </c>
      <c r="I19" s="206" t="s">
        <v>240</v>
      </c>
      <c r="J19" s="207"/>
      <c r="K19" s="208"/>
      <c r="L19" s="209" t="s">
        <v>794</v>
      </c>
      <c r="M19" s="425" t="s">
        <v>795</v>
      </c>
      <c r="N19" s="209" t="s">
        <v>796</v>
      </c>
      <c r="O19" s="209" t="s">
        <v>797</v>
      </c>
      <c r="P19" s="209" t="s">
        <v>798</v>
      </c>
      <c r="Q19" s="261" t="s">
        <v>799</v>
      </c>
      <c r="S19" s="170"/>
      <c r="X19" s="412"/>
      <c r="Y19" s="406"/>
      <c r="AB19" s="170"/>
      <c r="AC19" s="170"/>
      <c r="AO19" s="45">
        <v>2</v>
      </c>
      <c r="AP19" s="418" t="s">
        <v>715</v>
      </c>
      <c r="AQ19" s="36" t="s">
        <v>791</v>
      </c>
      <c r="AR19" s="415" t="s">
        <v>800</v>
      </c>
      <c r="AS19" s="36"/>
      <c r="AT19" s="414" t="s">
        <v>716</v>
      </c>
      <c r="AU19" s="170" t="s">
        <v>801</v>
      </c>
    </row>
    <row r="20" spans="2:48" ht="140">
      <c r="B20" s="409"/>
      <c r="D20" s="399"/>
      <c r="E20" s="411" t="s">
        <v>802</v>
      </c>
      <c r="F20" s="205" t="s">
        <v>803</v>
      </c>
      <c r="G20" s="206" t="s">
        <v>804</v>
      </c>
      <c r="H20" s="206"/>
      <c r="I20" s="206"/>
      <c r="J20" s="207"/>
      <c r="K20" s="208"/>
      <c r="R20" s="170"/>
      <c r="S20" s="170"/>
      <c r="X20" s="412"/>
      <c r="Y20" s="406"/>
      <c r="Z20" s="212" t="s">
        <v>805</v>
      </c>
      <c r="AA20" s="221" t="s">
        <v>806</v>
      </c>
      <c r="AC20" s="170"/>
      <c r="AO20" s="45">
        <v>2</v>
      </c>
      <c r="AP20" s="418" t="s">
        <v>807</v>
      </c>
      <c r="AQ20" s="36"/>
      <c r="AR20" s="418" t="s">
        <v>808</v>
      </c>
      <c r="AS20" s="36"/>
      <c r="AT20" s="421" t="s">
        <v>809</v>
      </c>
      <c r="AU20" s="141"/>
    </row>
    <row r="21" spans="2:48" ht="140">
      <c r="B21" s="409"/>
      <c r="D21" s="399"/>
      <c r="E21" s="411" t="s">
        <v>810</v>
      </c>
      <c r="F21" s="205" t="s">
        <v>811</v>
      </c>
      <c r="G21" s="206" t="s">
        <v>812</v>
      </c>
      <c r="H21" s="206" t="s">
        <v>813</v>
      </c>
      <c r="I21" s="206" t="s">
        <v>478</v>
      </c>
      <c r="J21" s="207"/>
      <c r="K21" s="208"/>
      <c r="R21" s="170"/>
      <c r="S21" s="170"/>
      <c r="X21" s="412"/>
      <c r="Y21" s="406"/>
      <c r="AB21" s="170"/>
      <c r="AO21" s="45">
        <v>2</v>
      </c>
      <c r="AP21" s="415" t="s">
        <v>814</v>
      </c>
      <c r="AQ21" s="36"/>
      <c r="AR21" s="415" t="s">
        <v>815</v>
      </c>
      <c r="AS21" s="36"/>
    </row>
    <row r="22" spans="2:48" ht="97" customHeight="1">
      <c r="B22" s="409" t="s">
        <v>284</v>
      </c>
      <c r="C22" s="1" t="s">
        <v>5</v>
      </c>
      <c r="D22" s="399"/>
      <c r="E22" s="411" t="s">
        <v>282</v>
      </c>
      <c r="F22" s="205" t="s">
        <v>213</v>
      </c>
      <c r="G22" s="206" t="s">
        <v>283</v>
      </c>
      <c r="H22" s="206" t="s">
        <v>63</v>
      </c>
      <c r="I22" s="206" t="s">
        <v>63</v>
      </c>
      <c r="J22" s="207"/>
      <c r="K22" s="208"/>
      <c r="R22" s="170"/>
      <c r="X22" s="412"/>
      <c r="Y22" s="406"/>
      <c r="AO22" s="45">
        <v>2</v>
      </c>
      <c r="AP22" s="415" t="s">
        <v>816</v>
      </c>
      <c r="AQ22" s="36"/>
      <c r="AR22" s="415" t="s">
        <v>817</v>
      </c>
      <c r="AS22" s="36"/>
    </row>
    <row r="23" spans="2:48" ht="90">
      <c r="B23" s="409" t="s">
        <v>292</v>
      </c>
      <c r="C23" s="1"/>
      <c r="D23" s="399"/>
      <c r="E23" s="411" t="s">
        <v>290</v>
      </c>
      <c r="F23" s="205" t="s">
        <v>213</v>
      </c>
      <c r="G23" s="206" t="s">
        <v>291</v>
      </c>
      <c r="H23" s="206" t="s">
        <v>215</v>
      </c>
      <c r="I23" s="206" t="s">
        <v>40</v>
      </c>
      <c r="J23" s="207"/>
      <c r="K23" s="208"/>
      <c r="X23" s="412"/>
      <c r="Y23" s="406"/>
      <c r="AN23" s="413" t="s">
        <v>818</v>
      </c>
      <c r="AO23" s="45">
        <v>3</v>
      </c>
      <c r="AP23" s="415" t="s">
        <v>819</v>
      </c>
      <c r="AQ23" s="36"/>
      <c r="AR23" s="415" t="s">
        <v>820</v>
      </c>
      <c r="AS23" s="36"/>
      <c r="AT23" s="421" t="s">
        <v>821</v>
      </c>
    </row>
    <row r="24" spans="2:48" ht="115">
      <c r="B24" s="409"/>
      <c r="D24" s="399"/>
      <c r="E24" s="411" t="s">
        <v>822</v>
      </c>
      <c r="F24" s="205" t="s">
        <v>823</v>
      </c>
      <c r="G24" s="206" t="s">
        <v>824</v>
      </c>
      <c r="H24" s="206" t="s">
        <v>477</v>
      </c>
      <c r="I24" s="206" t="s">
        <v>506</v>
      </c>
      <c r="J24" s="207"/>
      <c r="K24" s="208"/>
      <c r="X24" s="412"/>
      <c r="Y24" s="406"/>
      <c r="AO24" s="45">
        <v>3</v>
      </c>
      <c r="AP24" s="415" t="s">
        <v>825</v>
      </c>
      <c r="AQ24" s="36"/>
      <c r="AR24" s="415" t="s">
        <v>826</v>
      </c>
      <c r="AS24" s="36"/>
      <c r="AT24" s="421" t="s">
        <v>827</v>
      </c>
    </row>
    <row r="25" spans="2:48" ht="102.5">
      <c r="B25" s="409"/>
      <c r="D25" s="399"/>
      <c r="E25" s="411" t="s">
        <v>828</v>
      </c>
      <c r="F25" s="205" t="s">
        <v>823</v>
      </c>
      <c r="G25" s="206" t="s">
        <v>829</v>
      </c>
      <c r="H25" s="206" t="s">
        <v>477</v>
      </c>
      <c r="I25" s="206" t="s">
        <v>830</v>
      </c>
      <c r="J25" s="207"/>
      <c r="K25" s="208"/>
      <c r="X25" s="412"/>
      <c r="Y25" s="406"/>
      <c r="AO25" s="45">
        <v>3</v>
      </c>
      <c r="AP25" s="415" t="s">
        <v>831</v>
      </c>
      <c r="AQ25" s="36"/>
      <c r="AR25" s="415" t="s">
        <v>832</v>
      </c>
      <c r="AS25" s="36"/>
      <c r="AT25" s="421" t="s">
        <v>833</v>
      </c>
      <c r="AU25" s="421" t="s">
        <v>834</v>
      </c>
      <c r="AV25" s="421" t="s">
        <v>835</v>
      </c>
    </row>
    <row r="26" spans="2:48" ht="77.5">
      <c r="B26" s="409"/>
      <c r="D26" s="399"/>
      <c r="E26" s="411" t="s">
        <v>836</v>
      </c>
      <c r="F26" s="205" t="s">
        <v>823</v>
      </c>
      <c r="G26" s="206" t="s">
        <v>837</v>
      </c>
      <c r="H26" s="206" t="s">
        <v>477</v>
      </c>
      <c r="I26" s="206" t="s">
        <v>506</v>
      </c>
      <c r="J26" s="207"/>
      <c r="K26" s="208"/>
      <c r="X26" s="412"/>
      <c r="Y26" s="406"/>
      <c r="Z26" s="170"/>
      <c r="AO26" s="45">
        <v>3</v>
      </c>
      <c r="AP26" s="415" t="s">
        <v>838</v>
      </c>
      <c r="AQ26" s="36"/>
      <c r="AR26" s="415" t="s">
        <v>839</v>
      </c>
      <c r="AS26" s="36"/>
      <c r="AT26" s="421" t="s">
        <v>840</v>
      </c>
      <c r="AU26" s="141"/>
    </row>
    <row r="27" spans="2:48" ht="77.5">
      <c r="B27" s="409"/>
      <c r="D27" s="399"/>
      <c r="E27" s="411" t="s">
        <v>841</v>
      </c>
      <c r="F27" s="205" t="s">
        <v>823</v>
      </c>
      <c r="G27" s="206" t="s">
        <v>842</v>
      </c>
      <c r="H27" s="206" t="s">
        <v>477</v>
      </c>
      <c r="I27" s="206" t="s">
        <v>478</v>
      </c>
      <c r="J27" s="207"/>
      <c r="K27" s="208"/>
      <c r="X27" s="419"/>
      <c r="Y27" s="406"/>
      <c r="AA27" s="170"/>
      <c r="AO27" s="45">
        <v>3</v>
      </c>
      <c r="AP27" s="418" t="s">
        <v>570</v>
      </c>
      <c r="AQ27" s="36" t="s">
        <v>568</v>
      </c>
      <c r="AR27" s="415" t="s">
        <v>843</v>
      </c>
      <c r="AS27" s="36"/>
      <c r="AT27" s="414" t="s">
        <v>571</v>
      </c>
      <c r="AU27" s="170" t="s">
        <v>568</v>
      </c>
    </row>
    <row r="28" spans="2:48" ht="52.5">
      <c r="B28" s="409"/>
      <c r="C28" s="426"/>
      <c r="D28" s="399"/>
      <c r="E28" s="411" t="s">
        <v>844</v>
      </c>
      <c r="F28" s="205" t="s">
        <v>823</v>
      </c>
      <c r="G28" s="206" t="s">
        <v>845</v>
      </c>
      <c r="H28" s="206" t="s">
        <v>239</v>
      </c>
      <c r="I28" s="206" t="s">
        <v>391</v>
      </c>
      <c r="J28" s="207"/>
      <c r="K28" s="208"/>
      <c r="X28" s="412"/>
      <c r="Y28" s="406"/>
      <c r="Z28" s="221" t="s">
        <v>846</v>
      </c>
      <c r="AO28" s="45">
        <v>3</v>
      </c>
      <c r="AP28" s="424" t="s">
        <v>847</v>
      </c>
      <c r="AQ28" s="36"/>
      <c r="AR28" s="415" t="s">
        <v>848</v>
      </c>
      <c r="AS28" s="36"/>
    </row>
    <row r="29" spans="2:48" ht="115.5">
      <c r="B29" s="409" t="s">
        <v>393</v>
      </c>
      <c r="C29" s="410" t="s">
        <v>8</v>
      </c>
      <c r="D29" s="399"/>
      <c r="E29" s="411" t="s">
        <v>388</v>
      </c>
      <c r="F29" s="205" t="s">
        <v>389</v>
      </c>
      <c r="G29" s="206" t="s">
        <v>390</v>
      </c>
      <c r="H29" s="206" t="s">
        <v>239</v>
      </c>
      <c r="I29" s="206" t="s">
        <v>391</v>
      </c>
      <c r="J29" s="427"/>
      <c r="K29" s="208"/>
      <c r="X29" s="412"/>
      <c r="Y29" s="406"/>
      <c r="Z29" s="212" t="s">
        <v>392</v>
      </c>
      <c r="AO29" s="45">
        <v>3</v>
      </c>
      <c r="AP29" s="424" t="s">
        <v>849</v>
      </c>
      <c r="AQ29" s="36"/>
      <c r="AR29" s="415" t="s">
        <v>850</v>
      </c>
      <c r="AS29" s="36"/>
      <c r="AT29" s="414" t="s">
        <v>851</v>
      </c>
    </row>
    <row r="30" spans="2:48" ht="102.5">
      <c r="B30" s="409"/>
      <c r="C30" s="426"/>
      <c r="D30" s="399"/>
      <c r="E30" s="411" t="s">
        <v>852</v>
      </c>
      <c r="F30" s="205" t="s">
        <v>389</v>
      </c>
      <c r="G30" s="206" t="s">
        <v>853</v>
      </c>
      <c r="H30" s="206" t="s">
        <v>239</v>
      </c>
      <c r="I30" s="354" t="s">
        <v>240</v>
      </c>
      <c r="J30" s="427"/>
      <c r="K30" s="208"/>
      <c r="X30" s="412"/>
      <c r="Y30" s="406"/>
      <c r="AO30" s="45">
        <v>3</v>
      </c>
      <c r="AP30" s="424" t="s">
        <v>854</v>
      </c>
      <c r="AQ30" s="36"/>
      <c r="AR30" s="418" t="s">
        <v>855</v>
      </c>
      <c r="AS30" s="36"/>
      <c r="AT30" s="414" t="s">
        <v>856</v>
      </c>
    </row>
    <row r="31" spans="2:48" ht="115.5">
      <c r="B31" s="409" t="s">
        <v>404</v>
      </c>
      <c r="C31" s="410" t="s">
        <v>8</v>
      </c>
      <c r="D31" s="399"/>
      <c r="E31" s="411" t="s">
        <v>402</v>
      </c>
      <c r="F31" s="205" t="s">
        <v>389</v>
      </c>
      <c r="G31" s="355" t="s">
        <v>403</v>
      </c>
      <c r="H31" s="206" t="s">
        <v>239</v>
      </c>
      <c r="I31" s="206" t="s">
        <v>391</v>
      </c>
      <c r="J31" s="427"/>
      <c r="K31" s="208"/>
      <c r="X31" s="412"/>
      <c r="Y31" s="406"/>
      <c r="AO31" s="45">
        <v>3</v>
      </c>
      <c r="AP31" s="418" t="s">
        <v>857</v>
      </c>
      <c r="AQ31" s="36"/>
      <c r="AR31" s="418" t="s">
        <v>858</v>
      </c>
      <c r="AS31" s="36"/>
      <c r="AT31" s="414" t="s">
        <v>859</v>
      </c>
      <c r="AU31" s="414" t="s">
        <v>860</v>
      </c>
    </row>
    <row r="32" spans="2:48" ht="65">
      <c r="B32" s="409"/>
      <c r="D32" s="399"/>
      <c r="E32" s="411" t="s">
        <v>861</v>
      </c>
      <c r="F32" s="205" t="s">
        <v>389</v>
      </c>
      <c r="G32" s="355" t="s">
        <v>862</v>
      </c>
      <c r="H32" s="206" t="s">
        <v>239</v>
      </c>
      <c r="I32" s="206" t="s">
        <v>240</v>
      </c>
      <c r="J32" s="207"/>
      <c r="K32" s="208"/>
      <c r="X32" s="412"/>
      <c r="Y32" s="406"/>
      <c r="AO32" s="45">
        <v>3</v>
      </c>
      <c r="AP32" s="424" t="s">
        <v>863</v>
      </c>
      <c r="AQ32" s="36"/>
      <c r="AR32" s="418" t="s">
        <v>572</v>
      </c>
      <c r="AS32" s="36" t="s">
        <v>568</v>
      </c>
      <c r="AT32" s="327"/>
    </row>
    <row r="33" spans="2:47" ht="254.15" customHeight="1">
      <c r="B33" s="409"/>
      <c r="C33" s="426"/>
      <c r="D33" s="399"/>
      <c r="E33" s="411" t="s">
        <v>864</v>
      </c>
      <c r="F33" s="205" t="s">
        <v>389</v>
      </c>
      <c r="G33" s="206" t="s">
        <v>865</v>
      </c>
      <c r="H33" s="206" t="s">
        <v>39</v>
      </c>
      <c r="I33" s="206" t="s">
        <v>40</v>
      </c>
      <c r="J33" s="427"/>
      <c r="K33" s="208"/>
      <c r="X33" s="412"/>
      <c r="Y33" s="406"/>
      <c r="Z33" s="221" t="s">
        <v>866</v>
      </c>
      <c r="AO33" s="45">
        <v>3</v>
      </c>
      <c r="AP33" s="424" t="s">
        <v>867</v>
      </c>
      <c r="AQ33" s="36"/>
      <c r="AR33" s="415" t="s">
        <v>868</v>
      </c>
      <c r="AS33" s="36"/>
      <c r="AT33" s="421" t="s">
        <v>869</v>
      </c>
      <c r="AU33" s="421" t="s">
        <v>870</v>
      </c>
    </row>
    <row r="34" spans="2:47" ht="115">
      <c r="B34" s="409"/>
      <c r="D34" s="399"/>
      <c r="E34" s="411" t="s">
        <v>871</v>
      </c>
      <c r="F34" s="205" t="s">
        <v>389</v>
      </c>
      <c r="G34" s="206" t="s">
        <v>872</v>
      </c>
      <c r="H34" s="206" t="s">
        <v>239</v>
      </c>
      <c r="I34" s="206" t="s">
        <v>391</v>
      </c>
      <c r="J34" s="427"/>
      <c r="K34" s="208"/>
      <c r="X34" s="412"/>
      <c r="Y34" s="406"/>
      <c r="AO34" s="45">
        <v>3</v>
      </c>
      <c r="AP34" s="424" t="s">
        <v>873</v>
      </c>
      <c r="AQ34" s="36"/>
      <c r="AR34" s="415" t="s">
        <v>874</v>
      </c>
      <c r="AS34" s="36"/>
    </row>
    <row r="35" spans="2:47" ht="115.5">
      <c r="B35" s="409" t="s">
        <v>413</v>
      </c>
      <c r="C35" s="410" t="s">
        <v>8</v>
      </c>
      <c r="D35" s="399"/>
      <c r="E35" s="411" t="s">
        <v>411</v>
      </c>
      <c r="F35" s="205" t="s">
        <v>389</v>
      </c>
      <c r="G35" s="206" t="s">
        <v>412</v>
      </c>
      <c r="H35" s="206" t="s">
        <v>239</v>
      </c>
      <c r="I35" s="206" t="s">
        <v>240</v>
      </c>
      <c r="J35" s="427"/>
      <c r="K35" s="208"/>
      <c r="X35" s="412"/>
      <c r="Y35" s="406"/>
      <c r="AO35" s="45">
        <v>3</v>
      </c>
      <c r="AP35" s="424" t="s">
        <v>875</v>
      </c>
      <c r="AQ35" s="36"/>
      <c r="AR35" s="415" t="s">
        <v>876</v>
      </c>
      <c r="AS35" s="36"/>
      <c r="AT35" s="421" t="s">
        <v>877</v>
      </c>
    </row>
    <row r="36" spans="2:47" ht="140">
      <c r="B36" s="409"/>
      <c r="D36" s="399"/>
      <c r="E36" s="411" t="s">
        <v>878</v>
      </c>
      <c r="F36" s="205" t="s">
        <v>389</v>
      </c>
      <c r="G36" s="206" t="s">
        <v>879</v>
      </c>
      <c r="H36" s="206" t="s">
        <v>239</v>
      </c>
      <c r="I36" s="206" t="s">
        <v>391</v>
      </c>
      <c r="J36" s="427"/>
      <c r="K36" s="208"/>
      <c r="X36" s="412"/>
      <c r="Y36" s="406"/>
      <c r="Z36" s="221" t="s">
        <v>880</v>
      </c>
      <c r="AN36" s="413" t="s">
        <v>881</v>
      </c>
      <c r="AO36" s="45">
        <v>4</v>
      </c>
      <c r="AP36" s="418" t="s">
        <v>882</v>
      </c>
      <c r="AQ36" s="36"/>
      <c r="AR36" s="415" t="s">
        <v>883</v>
      </c>
      <c r="AS36" s="36"/>
      <c r="AT36" s="421" t="s">
        <v>884</v>
      </c>
    </row>
    <row r="37" spans="2:47" ht="54.5" customHeight="1">
      <c r="B37" s="409" t="s">
        <v>422</v>
      </c>
      <c r="C37" s="1" t="s">
        <v>8</v>
      </c>
      <c r="D37" s="399"/>
      <c r="E37" s="411" t="s">
        <v>420</v>
      </c>
      <c r="F37" s="205" t="s">
        <v>389</v>
      </c>
      <c r="G37" s="206" t="s">
        <v>421</v>
      </c>
      <c r="H37" s="206" t="s">
        <v>239</v>
      </c>
      <c r="I37" s="206" t="s">
        <v>240</v>
      </c>
      <c r="J37" s="427"/>
      <c r="K37" s="208"/>
      <c r="X37" s="412"/>
      <c r="Y37" s="406"/>
      <c r="AO37" s="45">
        <v>4</v>
      </c>
      <c r="AP37" s="418" t="s">
        <v>885</v>
      </c>
      <c r="AQ37" s="36"/>
      <c r="AR37" s="418" t="s">
        <v>886</v>
      </c>
      <c r="AS37" s="36"/>
    </row>
    <row r="38" spans="2:47" ht="90">
      <c r="B38" s="409" t="s">
        <v>433</v>
      </c>
      <c r="C38" s="1"/>
      <c r="D38" s="399"/>
      <c r="E38" s="411" t="s">
        <v>430</v>
      </c>
      <c r="F38" s="205" t="s">
        <v>389</v>
      </c>
      <c r="G38" s="355" t="s">
        <v>431</v>
      </c>
      <c r="H38" s="206" t="s">
        <v>432</v>
      </c>
      <c r="I38" s="206" t="s">
        <v>391</v>
      </c>
      <c r="J38" s="207"/>
      <c r="K38" s="208"/>
      <c r="X38" s="412"/>
      <c r="Y38" s="406"/>
      <c r="AO38" s="45">
        <v>4</v>
      </c>
      <c r="AP38" s="418" t="s">
        <v>887</v>
      </c>
      <c r="AQ38" s="36"/>
      <c r="AR38" s="418" t="s">
        <v>888</v>
      </c>
      <c r="AS38" s="36"/>
    </row>
    <row r="39" spans="2:47" ht="127.5">
      <c r="B39" s="409"/>
      <c r="D39" s="399"/>
      <c r="E39" s="411" t="s">
        <v>469</v>
      </c>
      <c r="F39" s="205" t="s">
        <v>389</v>
      </c>
      <c r="G39" s="355" t="s">
        <v>470</v>
      </c>
      <c r="H39" s="206" t="s">
        <v>432</v>
      </c>
      <c r="I39" s="206" t="s">
        <v>240</v>
      </c>
      <c r="J39" s="207"/>
      <c r="K39" s="208"/>
      <c r="X39" s="412"/>
      <c r="Y39" s="406"/>
      <c r="AO39" s="45">
        <v>4</v>
      </c>
      <c r="AP39" s="418" t="s">
        <v>889</v>
      </c>
      <c r="AQ39" s="36"/>
      <c r="AR39" s="418" t="s">
        <v>595</v>
      </c>
      <c r="AS39" s="36" t="s">
        <v>587</v>
      </c>
    </row>
    <row r="40" spans="2:47" ht="102.5">
      <c r="B40" s="409"/>
      <c r="D40" s="399"/>
      <c r="E40" s="411" t="s">
        <v>471</v>
      </c>
      <c r="F40" s="205" t="s">
        <v>389</v>
      </c>
      <c r="G40" s="206" t="s">
        <v>472</v>
      </c>
      <c r="H40" s="206" t="s">
        <v>63</v>
      </c>
      <c r="I40" s="206" t="s">
        <v>63</v>
      </c>
      <c r="J40" s="207"/>
      <c r="K40" s="208"/>
      <c r="X40" s="412"/>
      <c r="Y40" s="406"/>
      <c r="AO40" s="45">
        <v>4</v>
      </c>
      <c r="AP40" s="418" t="s">
        <v>890</v>
      </c>
      <c r="AQ40" s="36"/>
      <c r="AR40" s="418" t="s">
        <v>891</v>
      </c>
      <c r="AS40" s="36"/>
    </row>
    <row r="41" spans="2:47" ht="177.5">
      <c r="B41" s="409"/>
      <c r="D41" s="399"/>
      <c r="E41" s="411" t="s">
        <v>892</v>
      </c>
      <c r="F41" s="205" t="s">
        <v>389</v>
      </c>
      <c r="G41" s="206" t="s">
        <v>893</v>
      </c>
      <c r="H41" s="206" t="s">
        <v>477</v>
      </c>
      <c r="I41" s="206" t="s">
        <v>478</v>
      </c>
      <c r="J41" s="207"/>
      <c r="K41" s="208"/>
      <c r="X41" s="412"/>
      <c r="Y41" s="406"/>
      <c r="AO41" s="45">
        <v>4</v>
      </c>
      <c r="AP41" s="424" t="s">
        <v>894</v>
      </c>
      <c r="AQ41" s="36"/>
      <c r="AR41" s="415" t="s">
        <v>895</v>
      </c>
      <c r="AS41" s="36"/>
    </row>
    <row r="42" spans="2:47" ht="102.5">
      <c r="B42" s="409"/>
      <c r="D42" s="399"/>
      <c r="E42" s="411" t="s">
        <v>896</v>
      </c>
      <c r="F42" s="205" t="s">
        <v>389</v>
      </c>
      <c r="G42" s="355" t="s">
        <v>897</v>
      </c>
      <c r="H42" s="206" t="s">
        <v>477</v>
      </c>
      <c r="I42" s="354" t="s">
        <v>478</v>
      </c>
      <c r="J42" s="207"/>
      <c r="K42" s="208"/>
      <c r="L42" s="208" t="s">
        <v>898</v>
      </c>
      <c r="X42" s="412"/>
      <c r="Y42" s="406"/>
      <c r="Z42" s="170"/>
      <c r="AO42" s="45">
        <v>4</v>
      </c>
      <c r="AP42" s="418" t="s">
        <v>596</v>
      </c>
      <c r="AQ42" s="36" t="s">
        <v>587</v>
      </c>
      <c r="AR42" s="415" t="s">
        <v>899</v>
      </c>
      <c r="AS42" s="36"/>
    </row>
    <row r="43" spans="2:47" ht="202.5">
      <c r="B43" s="409"/>
      <c r="C43" s="426"/>
      <c r="D43" s="399"/>
      <c r="E43" s="411" t="s">
        <v>900</v>
      </c>
      <c r="F43" s="205" t="s">
        <v>389</v>
      </c>
      <c r="G43" s="206" t="s">
        <v>901</v>
      </c>
      <c r="H43" s="206" t="s">
        <v>477</v>
      </c>
      <c r="I43" s="206" t="s">
        <v>478</v>
      </c>
      <c r="J43" s="207"/>
      <c r="K43" s="208"/>
      <c r="X43" s="419"/>
      <c r="Y43" s="406"/>
      <c r="AA43" s="170"/>
      <c r="AO43" s="45">
        <v>4</v>
      </c>
      <c r="AP43" s="424" t="s">
        <v>902</v>
      </c>
      <c r="AQ43" s="36"/>
      <c r="AR43" s="415" t="s">
        <v>903</v>
      </c>
      <c r="AS43" s="36"/>
    </row>
    <row r="44" spans="2:47" ht="115">
      <c r="B44" s="409"/>
      <c r="D44" s="399"/>
      <c r="E44" s="411" t="s">
        <v>475</v>
      </c>
      <c r="F44" s="205" t="s">
        <v>389</v>
      </c>
      <c r="G44" s="206" t="s">
        <v>476</v>
      </c>
      <c r="H44" s="206" t="s">
        <v>477</v>
      </c>
      <c r="I44" s="206" t="s">
        <v>478</v>
      </c>
      <c r="J44" s="207"/>
      <c r="K44" s="208"/>
      <c r="X44" s="412"/>
      <c r="Y44" s="406"/>
      <c r="Z44" s="170"/>
      <c r="AO44" s="45">
        <v>4</v>
      </c>
      <c r="AP44" s="424" t="s">
        <v>904</v>
      </c>
      <c r="AQ44" s="36"/>
      <c r="AR44" s="415" t="s">
        <v>905</v>
      </c>
      <c r="AS44" s="36"/>
      <c r="AT44" s="327"/>
    </row>
    <row r="45" spans="2:47" ht="102.5">
      <c r="B45" s="409"/>
      <c r="D45" s="399"/>
      <c r="E45" s="411" t="s">
        <v>482</v>
      </c>
      <c r="F45" s="205" t="s">
        <v>389</v>
      </c>
      <c r="G45" s="206" t="s">
        <v>483</v>
      </c>
      <c r="H45" s="206" t="s">
        <v>432</v>
      </c>
      <c r="I45" s="206" t="s">
        <v>240</v>
      </c>
      <c r="J45" s="207"/>
      <c r="K45" s="208"/>
      <c r="L45" s="209" t="s">
        <v>484</v>
      </c>
      <c r="X45" s="412"/>
      <c r="Y45" s="406"/>
      <c r="Z45" s="212" t="s">
        <v>485</v>
      </c>
      <c r="AN45" s="413" t="s">
        <v>906</v>
      </c>
      <c r="AO45" s="45">
        <v>5</v>
      </c>
      <c r="AP45" s="36" t="s">
        <v>488</v>
      </c>
      <c r="AQ45" s="36" t="s">
        <v>907</v>
      </c>
      <c r="AR45" s="36" t="s">
        <v>451</v>
      </c>
      <c r="AS45" s="36" t="s">
        <v>908</v>
      </c>
    </row>
    <row r="46" spans="2:47" ht="102.5">
      <c r="B46" s="409"/>
      <c r="D46" s="399"/>
      <c r="E46" s="411" t="s">
        <v>486</v>
      </c>
      <c r="F46" s="205" t="s">
        <v>389</v>
      </c>
      <c r="G46" s="206" t="s">
        <v>487</v>
      </c>
      <c r="H46" s="206" t="s">
        <v>39</v>
      </c>
      <c r="I46" s="206" t="s">
        <v>40</v>
      </c>
      <c r="J46" s="427"/>
      <c r="K46" s="208"/>
      <c r="X46" s="412"/>
      <c r="Y46" s="406"/>
      <c r="Z46" s="212" t="s">
        <v>488</v>
      </c>
      <c r="AO46" s="45">
        <v>5</v>
      </c>
      <c r="AP46" s="418" t="s">
        <v>909</v>
      </c>
      <c r="AQ46" s="36"/>
      <c r="AR46" s="418" t="s">
        <v>910</v>
      </c>
      <c r="AS46" s="36"/>
      <c r="AT46" s="414" t="s">
        <v>911</v>
      </c>
    </row>
    <row r="47" spans="2:47" ht="77.5">
      <c r="B47" s="409"/>
      <c r="D47" s="399"/>
      <c r="E47" s="411" t="s">
        <v>912</v>
      </c>
      <c r="F47" s="205" t="s">
        <v>622</v>
      </c>
      <c r="G47" s="206" t="s">
        <v>913</v>
      </c>
      <c r="H47" s="206" t="s">
        <v>914</v>
      </c>
      <c r="I47" s="206" t="s">
        <v>391</v>
      </c>
      <c r="J47" s="207"/>
      <c r="K47" s="208"/>
      <c r="X47" s="412"/>
      <c r="Y47" s="406"/>
      <c r="AO47" s="45">
        <v>5</v>
      </c>
      <c r="AP47" s="424" t="s">
        <v>915</v>
      </c>
      <c r="AQ47" s="36"/>
      <c r="AR47" s="418" t="s">
        <v>916</v>
      </c>
      <c r="AS47" s="36"/>
      <c r="AT47" s="414" t="s">
        <v>917</v>
      </c>
    </row>
    <row r="48" spans="2:47" ht="102.5">
      <c r="B48" s="409"/>
      <c r="C48" s="426"/>
      <c r="D48" s="399"/>
      <c r="E48" s="422" t="s">
        <v>918</v>
      </c>
      <c r="F48" s="205" t="s">
        <v>622</v>
      </c>
      <c r="G48" s="206" t="s">
        <v>919</v>
      </c>
      <c r="H48" s="254" t="s">
        <v>914</v>
      </c>
      <c r="I48" s="254" t="s">
        <v>391</v>
      </c>
      <c r="J48" s="207"/>
      <c r="K48" s="208"/>
      <c r="L48" s="255" t="s">
        <v>920</v>
      </c>
      <c r="X48" s="412"/>
      <c r="Y48" s="406"/>
      <c r="AO48" s="45">
        <v>5</v>
      </c>
      <c r="AP48" s="418" t="s">
        <v>121</v>
      </c>
      <c r="AQ48" s="36" t="s">
        <v>116</v>
      </c>
      <c r="AR48" s="418" t="s">
        <v>122</v>
      </c>
      <c r="AS48" s="36" t="s">
        <v>116</v>
      </c>
    </row>
    <row r="49" spans="2:47" ht="77.5">
      <c r="B49" s="409"/>
      <c r="D49" s="399"/>
      <c r="E49" s="411" t="s">
        <v>921</v>
      </c>
      <c r="F49" s="205" t="s">
        <v>622</v>
      </c>
      <c r="G49" s="206" t="s">
        <v>922</v>
      </c>
      <c r="H49" s="206" t="s">
        <v>477</v>
      </c>
      <c r="I49" s="206" t="s">
        <v>240</v>
      </c>
      <c r="J49" s="427"/>
      <c r="K49" s="208"/>
      <c r="X49" s="412"/>
      <c r="Y49" s="406"/>
      <c r="Z49" s="221" t="s">
        <v>923</v>
      </c>
      <c r="AO49" s="45">
        <v>5</v>
      </c>
      <c r="AP49" s="36" t="s">
        <v>392</v>
      </c>
      <c r="AQ49" s="36" t="s">
        <v>924</v>
      </c>
      <c r="AR49" s="36" t="s">
        <v>846</v>
      </c>
      <c r="AS49" s="36" t="s">
        <v>925</v>
      </c>
      <c r="AT49" s="141" t="s">
        <v>880</v>
      </c>
      <c r="AU49" s="170" t="s">
        <v>926</v>
      </c>
    </row>
    <row r="50" spans="2:47" ht="127.5">
      <c r="B50" s="409"/>
      <c r="D50" s="399"/>
      <c r="E50" s="411" t="s">
        <v>927</v>
      </c>
      <c r="F50" s="205" t="s">
        <v>622</v>
      </c>
      <c r="G50" s="206" t="s">
        <v>928</v>
      </c>
      <c r="H50" s="206" t="s">
        <v>239</v>
      </c>
      <c r="I50" s="206" t="s">
        <v>240</v>
      </c>
      <c r="J50" s="207"/>
      <c r="K50" s="208"/>
      <c r="X50" s="412"/>
      <c r="Y50" s="406"/>
      <c r="AO50" s="45">
        <v>5</v>
      </c>
      <c r="AP50" s="418" t="s">
        <v>929</v>
      </c>
      <c r="AQ50" s="36"/>
      <c r="AR50" s="415" t="s">
        <v>930</v>
      </c>
      <c r="AS50" s="36"/>
      <c r="AT50" s="421" t="s">
        <v>931</v>
      </c>
    </row>
    <row r="51" spans="2:47" ht="115">
      <c r="B51" s="409"/>
      <c r="D51" s="399"/>
      <c r="E51" s="411" t="s">
        <v>932</v>
      </c>
      <c r="F51" s="205" t="s">
        <v>622</v>
      </c>
      <c r="G51" s="206" t="s">
        <v>933</v>
      </c>
      <c r="H51" s="206" t="s">
        <v>239</v>
      </c>
      <c r="I51" s="206" t="s">
        <v>240</v>
      </c>
      <c r="J51" s="207"/>
      <c r="K51" s="208"/>
      <c r="X51" s="412"/>
      <c r="Y51" s="406"/>
      <c r="AO51" s="45">
        <v>5</v>
      </c>
      <c r="AP51" s="36" t="s">
        <v>485</v>
      </c>
      <c r="AQ51" s="36" t="s">
        <v>482</v>
      </c>
      <c r="AR51" s="418" t="s">
        <v>934</v>
      </c>
      <c r="AS51" s="36"/>
      <c r="AT51" s="421" t="s">
        <v>935</v>
      </c>
    </row>
    <row r="52" spans="2:47" ht="190.5">
      <c r="B52" s="409" t="s">
        <v>624</v>
      </c>
      <c r="C52" s="410" t="s">
        <v>11</v>
      </c>
      <c r="D52" s="399"/>
      <c r="E52" s="411" t="s">
        <v>621</v>
      </c>
      <c r="F52" s="205" t="s">
        <v>622</v>
      </c>
      <c r="G52" s="206" t="s">
        <v>623</v>
      </c>
      <c r="H52" s="206" t="s">
        <v>239</v>
      </c>
      <c r="I52" s="206" t="s">
        <v>240</v>
      </c>
      <c r="J52" s="207"/>
      <c r="K52" s="208"/>
      <c r="X52" s="412"/>
      <c r="Y52" s="406"/>
      <c r="AO52" s="45">
        <v>5</v>
      </c>
      <c r="AP52" s="418" t="s">
        <v>936</v>
      </c>
      <c r="AQ52" s="36"/>
      <c r="AR52" s="415" t="s">
        <v>937</v>
      </c>
      <c r="AS52" s="36"/>
    </row>
    <row r="53" spans="2:47" ht="112.5">
      <c r="B53" s="409"/>
      <c r="C53" s="426"/>
      <c r="D53" s="399"/>
      <c r="E53" s="411" t="s">
        <v>938</v>
      </c>
      <c r="F53" s="205" t="s">
        <v>622</v>
      </c>
      <c r="G53" s="206" t="s">
        <v>939</v>
      </c>
      <c r="H53" s="206" t="s">
        <v>914</v>
      </c>
      <c r="I53" s="206" t="s">
        <v>240</v>
      </c>
      <c r="J53" s="207"/>
      <c r="K53" s="208"/>
      <c r="L53" s="256" t="s">
        <v>940</v>
      </c>
      <c r="M53" s="210" t="s">
        <v>941</v>
      </c>
      <c r="X53" s="412"/>
      <c r="Y53" s="406"/>
      <c r="AO53" s="45">
        <v>5</v>
      </c>
      <c r="AP53" s="418" t="s">
        <v>942</v>
      </c>
      <c r="AQ53" s="36"/>
      <c r="AR53" s="424" t="s">
        <v>943</v>
      </c>
      <c r="AS53" s="36"/>
    </row>
    <row r="54" spans="2:47" ht="190.5">
      <c r="B54" s="409" t="s">
        <v>635</v>
      </c>
      <c r="C54" s="410" t="s">
        <v>11</v>
      </c>
      <c r="D54" s="399"/>
      <c r="E54" s="411" t="s">
        <v>632</v>
      </c>
      <c r="F54" s="205" t="s">
        <v>622</v>
      </c>
      <c r="G54" s="355" t="s">
        <v>633</v>
      </c>
      <c r="H54" s="206" t="s">
        <v>215</v>
      </c>
      <c r="I54" s="206" t="s">
        <v>40</v>
      </c>
      <c r="J54" s="207"/>
      <c r="K54" s="208"/>
      <c r="X54" s="412"/>
      <c r="Y54" s="406"/>
      <c r="AN54" s="413" t="s">
        <v>944</v>
      </c>
      <c r="AO54" s="45">
        <v>6</v>
      </c>
      <c r="AP54" s="418" t="s">
        <v>945</v>
      </c>
      <c r="AQ54" s="36"/>
      <c r="AR54" s="418" t="s">
        <v>946</v>
      </c>
      <c r="AS54" s="36"/>
    </row>
    <row r="55" spans="2:47" ht="127.5">
      <c r="B55" s="409" t="s">
        <v>675</v>
      </c>
      <c r="C55" s="410" t="s">
        <v>12</v>
      </c>
      <c r="D55" s="399"/>
      <c r="E55" s="411" t="s">
        <v>668</v>
      </c>
      <c r="F55" s="205" t="s">
        <v>669</v>
      </c>
      <c r="G55" s="206" t="s">
        <v>670</v>
      </c>
      <c r="H55" s="206" t="s">
        <v>63</v>
      </c>
      <c r="I55" s="354" t="s">
        <v>63</v>
      </c>
      <c r="J55" s="207"/>
      <c r="K55" s="208"/>
      <c r="L55" s="208" t="s">
        <v>671</v>
      </c>
      <c r="M55" s="209" t="s">
        <v>672</v>
      </c>
      <c r="V55" s="170"/>
      <c r="W55" s="170"/>
      <c r="X55" s="419"/>
      <c r="Y55" s="406"/>
      <c r="Z55" s="170"/>
      <c r="AA55" s="170"/>
      <c r="AB55" s="170"/>
      <c r="AC55" s="170"/>
      <c r="AD55" s="170"/>
      <c r="AE55" s="170"/>
      <c r="AF55" s="170"/>
      <c r="AG55" s="170"/>
      <c r="AH55" s="170"/>
      <c r="AI55" s="170"/>
      <c r="AJ55" s="170"/>
      <c r="AK55" s="170"/>
      <c r="AL55" s="170"/>
      <c r="AM55" s="170"/>
      <c r="AO55" s="45">
        <v>6</v>
      </c>
      <c r="AP55" s="424" t="s">
        <v>947</v>
      </c>
      <c r="AQ55" s="36"/>
      <c r="AR55" s="424" t="s">
        <v>948</v>
      </c>
      <c r="AS55" s="36"/>
    </row>
    <row r="56" spans="2:47" ht="240">
      <c r="B56" s="409"/>
      <c r="D56" s="399"/>
      <c r="E56" s="411" t="s">
        <v>699</v>
      </c>
      <c r="F56" s="205" t="s">
        <v>669</v>
      </c>
      <c r="G56" s="206" t="s">
        <v>700</v>
      </c>
      <c r="H56" s="206" t="s">
        <v>63</v>
      </c>
      <c r="I56" s="354" t="s">
        <v>63</v>
      </c>
      <c r="J56" s="207"/>
      <c r="K56" s="208"/>
      <c r="L56" s="208" t="s">
        <v>701</v>
      </c>
      <c r="M56" s="209" t="s">
        <v>702</v>
      </c>
      <c r="N56" s="209" t="s">
        <v>703</v>
      </c>
      <c r="O56" s="209" t="s">
        <v>704</v>
      </c>
      <c r="P56" s="209" t="s">
        <v>705</v>
      </c>
      <c r="Q56" s="209" t="s">
        <v>706</v>
      </c>
      <c r="R56" s="209" t="s">
        <v>707</v>
      </c>
      <c r="S56" s="209" t="s">
        <v>708</v>
      </c>
      <c r="T56" s="209" t="s">
        <v>709</v>
      </c>
      <c r="U56" s="261" t="s">
        <v>710</v>
      </c>
      <c r="V56" s="261" t="s">
        <v>711</v>
      </c>
      <c r="W56" s="256" t="s">
        <v>712</v>
      </c>
      <c r="X56" s="428"/>
      <c r="Y56" s="406"/>
      <c r="Z56" s="212" t="s">
        <v>713</v>
      </c>
      <c r="AA56" s="212" t="s">
        <v>714</v>
      </c>
      <c r="AB56" s="212" t="s">
        <v>715</v>
      </c>
      <c r="AC56" s="221" t="s">
        <v>716</v>
      </c>
      <c r="AD56" s="429" t="s">
        <v>717</v>
      </c>
      <c r="AE56" s="212" t="s">
        <v>718</v>
      </c>
      <c r="AF56" s="221" t="s">
        <v>719</v>
      </c>
      <c r="AG56" s="212" t="s">
        <v>720</v>
      </c>
      <c r="AH56" s="221" t="s">
        <v>721</v>
      </c>
      <c r="AI56" s="221" t="s">
        <v>722</v>
      </c>
      <c r="AJ56" s="221" t="s">
        <v>723</v>
      </c>
      <c r="AK56" s="221" t="s">
        <v>724</v>
      </c>
      <c r="AL56" s="212" t="s">
        <v>725</v>
      </c>
      <c r="AM56" s="430" t="s">
        <v>726</v>
      </c>
      <c r="AO56" s="45">
        <v>6</v>
      </c>
      <c r="AP56" s="418" t="s">
        <v>949</v>
      </c>
      <c r="AQ56" s="36"/>
      <c r="AR56" s="418" t="s">
        <v>950</v>
      </c>
      <c r="AS56" s="36"/>
      <c r="AT56" s="414" t="s">
        <v>951</v>
      </c>
    </row>
    <row r="57" spans="2:47" ht="115">
      <c r="B57" s="409"/>
      <c r="D57" s="399"/>
      <c r="E57" s="411" t="s">
        <v>952</v>
      </c>
      <c r="F57" s="205" t="s">
        <v>669</v>
      </c>
      <c r="G57" s="206" t="s">
        <v>953</v>
      </c>
      <c r="H57" s="206" t="s">
        <v>63</v>
      </c>
      <c r="I57" s="206" t="s">
        <v>63</v>
      </c>
      <c r="J57" s="207"/>
      <c r="K57" s="208"/>
      <c r="Q57" s="271"/>
      <c r="R57" s="271"/>
      <c r="S57" s="271"/>
      <c r="T57" s="271"/>
      <c r="U57" s="271"/>
      <c r="V57" s="327"/>
      <c r="W57" s="327"/>
      <c r="X57" s="431"/>
      <c r="Y57" s="406"/>
      <c r="Z57" s="221" t="s">
        <v>954</v>
      </c>
      <c r="AA57" s="221" t="s">
        <v>955</v>
      </c>
      <c r="AB57" s="429" t="s">
        <v>956</v>
      </c>
      <c r="AC57" s="327"/>
      <c r="AD57" s="327"/>
      <c r="AE57" s="327"/>
      <c r="AF57" s="327"/>
      <c r="AG57" s="327"/>
      <c r="AI57" s="141"/>
      <c r="AK57" s="327"/>
      <c r="AL57" s="327"/>
      <c r="AM57" s="327"/>
      <c r="AO57" s="45">
        <v>6</v>
      </c>
      <c r="AP57" s="418" t="s">
        <v>957</v>
      </c>
      <c r="AQ57" s="36"/>
      <c r="AR57" s="418" t="s">
        <v>958</v>
      </c>
      <c r="AS57" s="36"/>
      <c r="AT57" s="414" t="s">
        <v>959</v>
      </c>
    </row>
    <row r="58" spans="2:47" ht="77.5">
      <c r="B58" s="409"/>
      <c r="C58" s="426"/>
      <c r="D58" s="399"/>
      <c r="E58" s="411" t="s">
        <v>960</v>
      </c>
      <c r="F58" s="205" t="s">
        <v>669</v>
      </c>
      <c r="G58" s="206" t="s">
        <v>961</v>
      </c>
      <c r="H58" s="206" t="s">
        <v>63</v>
      </c>
      <c r="I58" s="206" t="s">
        <v>63</v>
      </c>
      <c r="J58" s="207"/>
      <c r="K58" s="208"/>
      <c r="X58" s="412"/>
      <c r="Y58" s="406"/>
      <c r="AH58" s="170"/>
      <c r="AJ58" s="170"/>
      <c r="AO58" s="45">
        <v>6</v>
      </c>
      <c r="AP58" s="424" t="s">
        <v>962</v>
      </c>
      <c r="AQ58" s="36"/>
      <c r="AR58" s="418" t="s">
        <v>963</v>
      </c>
      <c r="AS58" s="36"/>
      <c r="AT58" s="432" t="s">
        <v>964</v>
      </c>
    </row>
    <row r="59" spans="2:47" ht="77.5">
      <c r="B59" s="409"/>
      <c r="D59" s="399"/>
      <c r="E59" s="411" t="s">
        <v>965</v>
      </c>
      <c r="F59" s="205" t="s">
        <v>669</v>
      </c>
      <c r="G59" s="206" t="s">
        <v>966</v>
      </c>
      <c r="H59" s="206" t="s">
        <v>63</v>
      </c>
      <c r="I59" s="206" t="s">
        <v>63</v>
      </c>
      <c r="J59" s="207"/>
      <c r="K59" s="208"/>
      <c r="X59" s="412"/>
      <c r="Y59" s="406"/>
      <c r="Z59" s="212" t="s">
        <v>967</v>
      </c>
      <c r="AO59" s="45">
        <v>6</v>
      </c>
      <c r="AP59" s="414" t="s">
        <v>968</v>
      </c>
      <c r="AQ59" s="141"/>
      <c r="AR59" s="424" t="s">
        <v>969</v>
      </c>
      <c r="AS59" s="36"/>
    </row>
    <row r="60" spans="2:47" ht="140">
      <c r="B60" s="409"/>
      <c r="D60" s="399"/>
      <c r="E60" s="411" t="s">
        <v>970</v>
      </c>
      <c r="F60" s="205" t="s">
        <v>669</v>
      </c>
      <c r="G60" s="206" t="s">
        <v>971</v>
      </c>
      <c r="H60" s="206" t="s">
        <v>39</v>
      </c>
      <c r="I60" s="206" t="s">
        <v>40</v>
      </c>
      <c r="J60" s="207"/>
      <c r="K60" s="208"/>
      <c r="L60" s="209" t="s">
        <v>972</v>
      </c>
      <c r="X60" s="412"/>
      <c r="Y60" s="406"/>
      <c r="Z60" s="221" t="s">
        <v>973</v>
      </c>
      <c r="AA60" s="212" t="s">
        <v>974</v>
      </c>
      <c r="AO60" s="45">
        <v>6</v>
      </c>
      <c r="AP60" s="432" t="s">
        <v>975</v>
      </c>
      <c r="AQ60" s="141"/>
      <c r="AR60" s="432" t="s">
        <v>976</v>
      </c>
      <c r="AS60" s="141"/>
    </row>
    <row r="61" spans="2:47" ht="90">
      <c r="B61" s="409"/>
      <c r="D61" s="399"/>
      <c r="E61" s="411" t="s">
        <v>977</v>
      </c>
      <c r="F61" s="205" t="s">
        <v>669</v>
      </c>
      <c r="G61" s="206" t="s">
        <v>978</v>
      </c>
      <c r="H61" s="206" t="s">
        <v>63</v>
      </c>
      <c r="I61" s="206" t="s">
        <v>63</v>
      </c>
      <c r="J61" s="207"/>
      <c r="K61" s="208"/>
      <c r="X61" s="412"/>
      <c r="Y61" s="406"/>
      <c r="AO61" s="45">
        <v>6</v>
      </c>
      <c r="AP61" s="418" t="s">
        <v>979</v>
      </c>
      <c r="AQ61" s="36"/>
      <c r="AR61" s="418" t="s">
        <v>980</v>
      </c>
      <c r="AS61" s="36"/>
    </row>
    <row r="62" spans="2:47" ht="150">
      <c r="B62" s="409"/>
      <c r="D62" s="399"/>
      <c r="E62" s="411" t="s">
        <v>981</v>
      </c>
      <c r="F62" s="205" t="s">
        <v>669</v>
      </c>
      <c r="G62" s="206" t="s">
        <v>982</v>
      </c>
      <c r="H62" s="206" t="s">
        <v>63</v>
      </c>
      <c r="I62" s="354" t="s">
        <v>63</v>
      </c>
      <c r="J62" s="207"/>
      <c r="K62" s="208"/>
      <c r="L62" s="208" t="s">
        <v>983</v>
      </c>
      <c r="M62" s="256" t="s">
        <v>984</v>
      </c>
      <c r="X62" s="412"/>
      <c r="Y62" s="406"/>
      <c r="Z62" s="212" t="s">
        <v>985</v>
      </c>
      <c r="AA62" s="212" t="s">
        <v>986</v>
      </c>
      <c r="AD62" s="170"/>
      <c r="AN62" s="413" t="s">
        <v>987</v>
      </c>
      <c r="AO62" s="45">
        <v>7</v>
      </c>
      <c r="AP62" s="414" t="s">
        <v>988</v>
      </c>
      <c r="AQ62" s="141"/>
      <c r="AR62" s="418" t="s">
        <v>989</v>
      </c>
      <c r="AS62" s="36"/>
      <c r="AT62" s="414" t="s">
        <v>990</v>
      </c>
    </row>
    <row r="63" spans="2:47" ht="187.5">
      <c r="B63" s="409"/>
      <c r="C63" s="426"/>
      <c r="D63" s="399"/>
      <c r="E63" s="411" t="s">
        <v>991</v>
      </c>
      <c r="F63" s="205" t="s">
        <v>669</v>
      </c>
      <c r="G63" s="206" t="s">
        <v>992</v>
      </c>
      <c r="H63" s="206" t="s">
        <v>63</v>
      </c>
      <c r="I63" s="354" t="s">
        <v>63</v>
      </c>
      <c r="J63" s="207"/>
      <c r="K63" s="208"/>
      <c r="L63" s="208" t="s">
        <v>993</v>
      </c>
      <c r="M63" s="433" t="s">
        <v>994</v>
      </c>
      <c r="N63" s="209" t="s">
        <v>995</v>
      </c>
      <c r="O63" s="210" t="s">
        <v>996</v>
      </c>
      <c r="P63" s="218" t="s">
        <v>997</v>
      </c>
      <c r="Q63" s="219" t="s">
        <v>998</v>
      </c>
      <c r="R63" s="218" t="s">
        <v>999</v>
      </c>
      <c r="S63" s="256" t="s">
        <v>1000</v>
      </c>
      <c r="X63" s="412"/>
      <c r="Y63" s="406"/>
      <c r="Z63" s="212" t="s">
        <v>1001</v>
      </c>
      <c r="AA63" s="212" t="s">
        <v>1002</v>
      </c>
      <c r="AB63" s="212" t="s">
        <v>1003</v>
      </c>
      <c r="AC63" s="221" t="s">
        <v>1004</v>
      </c>
      <c r="AE63" s="170"/>
      <c r="AO63" s="45">
        <v>7</v>
      </c>
      <c r="AP63" s="414" t="s">
        <v>973</v>
      </c>
      <c r="AQ63" s="141" t="s">
        <v>970</v>
      </c>
      <c r="AR63" s="418" t="s">
        <v>974</v>
      </c>
      <c r="AS63" s="36" t="s">
        <v>970</v>
      </c>
    </row>
    <row r="64" spans="2:47" ht="52.5">
      <c r="B64" s="409"/>
      <c r="D64" s="399"/>
      <c r="E64" s="422" t="s">
        <v>1005</v>
      </c>
      <c r="F64" s="420" t="s">
        <v>213</v>
      </c>
      <c r="G64" s="254" t="s">
        <v>1006</v>
      </c>
      <c r="H64" s="254" t="s">
        <v>239</v>
      </c>
      <c r="I64" s="254" t="s">
        <v>240</v>
      </c>
      <c r="J64" s="434"/>
      <c r="K64" s="208"/>
      <c r="X64" s="412"/>
      <c r="Y64" s="406"/>
      <c r="AD64" s="170"/>
      <c r="AO64" s="45">
        <v>7</v>
      </c>
      <c r="AP64" s="432" t="s">
        <v>1007</v>
      </c>
      <c r="AQ64" s="141"/>
      <c r="AR64" s="432" t="s">
        <v>1008</v>
      </c>
      <c r="AS64" s="141"/>
    </row>
    <row r="65" spans="2:47" ht="140">
      <c r="B65" s="409"/>
      <c r="D65" s="399"/>
      <c r="E65" s="422" t="s">
        <v>1009</v>
      </c>
      <c r="F65" s="420" t="s">
        <v>622</v>
      </c>
      <c r="G65" s="435" t="s">
        <v>1010</v>
      </c>
      <c r="H65" s="254" t="s">
        <v>239</v>
      </c>
      <c r="I65" s="254" t="s">
        <v>240</v>
      </c>
      <c r="J65" s="207"/>
      <c r="K65" s="208"/>
      <c r="X65" s="412"/>
      <c r="Y65" s="406"/>
      <c r="AO65" s="45">
        <v>7</v>
      </c>
      <c r="AP65" s="424" t="s">
        <v>1011</v>
      </c>
      <c r="AQ65" s="36"/>
      <c r="AR65" s="432" t="s">
        <v>1012</v>
      </c>
      <c r="AS65" s="141"/>
    </row>
    <row r="66" spans="2:47" ht="127.5">
      <c r="B66" s="409"/>
      <c r="D66" s="399"/>
      <c r="E66" s="422" t="s">
        <v>1013</v>
      </c>
      <c r="F66" s="420" t="s">
        <v>622</v>
      </c>
      <c r="G66" s="435" t="s">
        <v>1014</v>
      </c>
      <c r="H66" s="254" t="s">
        <v>239</v>
      </c>
      <c r="I66" s="254" t="s">
        <v>240</v>
      </c>
      <c r="J66" s="207"/>
      <c r="K66" s="208"/>
      <c r="X66" s="412"/>
      <c r="Y66" s="406"/>
      <c r="AO66" s="45">
        <v>7</v>
      </c>
      <c r="AP66" s="424" t="s">
        <v>1015</v>
      </c>
      <c r="AQ66" s="36"/>
      <c r="AR66" s="424" t="s">
        <v>1016</v>
      </c>
      <c r="AS66" s="36"/>
    </row>
    <row r="67" spans="2:47" ht="140">
      <c r="B67" s="409"/>
      <c r="D67" s="399"/>
      <c r="E67" s="422" t="s">
        <v>1017</v>
      </c>
      <c r="F67" s="420" t="s">
        <v>622</v>
      </c>
      <c r="G67" s="435" t="s">
        <v>1018</v>
      </c>
      <c r="H67" s="254" t="s">
        <v>239</v>
      </c>
      <c r="I67" s="254" t="s">
        <v>240</v>
      </c>
      <c r="J67" s="207"/>
      <c r="K67" s="208"/>
      <c r="X67" s="412"/>
      <c r="Y67" s="406"/>
      <c r="AN67" s="413" t="s">
        <v>1019</v>
      </c>
      <c r="AO67" s="45">
        <v>8</v>
      </c>
      <c r="AP67" s="424" t="s">
        <v>1020</v>
      </c>
      <c r="AQ67" s="36"/>
      <c r="AR67" s="36" t="s">
        <v>1021</v>
      </c>
      <c r="AS67" s="36"/>
    </row>
    <row r="68" spans="2:47" ht="127.5">
      <c r="B68" s="409"/>
      <c r="C68" s="426"/>
      <c r="D68" s="399"/>
      <c r="E68" s="422" t="s">
        <v>493</v>
      </c>
      <c r="F68" s="420" t="s">
        <v>446</v>
      </c>
      <c r="G68" s="435" t="s">
        <v>494</v>
      </c>
      <c r="H68" s="206" t="s">
        <v>477</v>
      </c>
      <c r="I68" s="206" t="s">
        <v>478</v>
      </c>
      <c r="J68" s="207"/>
      <c r="K68" s="208"/>
      <c r="X68" s="412"/>
      <c r="Y68" s="406"/>
      <c r="AO68" s="45">
        <v>8</v>
      </c>
      <c r="AP68" s="36" t="s">
        <v>757</v>
      </c>
      <c r="AQ68" s="36" t="s">
        <v>61</v>
      </c>
      <c r="AR68" s="141" t="s">
        <v>923</v>
      </c>
      <c r="AS68" s="141" t="s">
        <v>1022</v>
      </c>
      <c r="AT68" s="436"/>
    </row>
    <row r="69" spans="2:47" ht="140">
      <c r="B69" s="409"/>
      <c r="D69" s="399"/>
      <c r="E69" s="422" t="s">
        <v>496</v>
      </c>
      <c r="F69" s="420" t="s">
        <v>446</v>
      </c>
      <c r="G69" s="435" t="s">
        <v>497</v>
      </c>
      <c r="H69" s="206" t="s">
        <v>477</v>
      </c>
      <c r="I69" s="206" t="s">
        <v>478</v>
      </c>
      <c r="J69" s="434"/>
      <c r="K69" s="208"/>
      <c r="X69" s="412"/>
      <c r="Y69" s="406"/>
      <c r="AO69" s="45">
        <v>8</v>
      </c>
      <c r="AP69" s="424" t="s">
        <v>1023</v>
      </c>
      <c r="AQ69" s="36"/>
      <c r="AR69" s="424" t="s">
        <v>1024</v>
      </c>
      <c r="AS69" s="36"/>
      <c r="AT69" s="432" t="s">
        <v>1025</v>
      </c>
    </row>
    <row r="70" spans="2:47" ht="202.9" customHeight="1">
      <c r="B70" s="409" t="s">
        <v>452</v>
      </c>
      <c r="C70" s="1" t="s">
        <v>8</v>
      </c>
      <c r="D70" s="399"/>
      <c r="E70" s="422" t="s">
        <v>445</v>
      </c>
      <c r="F70" s="420" t="s">
        <v>446</v>
      </c>
      <c r="G70" s="254" t="s">
        <v>447</v>
      </c>
      <c r="H70" s="254" t="s">
        <v>63</v>
      </c>
      <c r="I70" s="437" t="s">
        <v>63</v>
      </c>
      <c r="J70" s="207"/>
      <c r="K70" s="208"/>
      <c r="L70" s="208" t="s">
        <v>448</v>
      </c>
      <c r="M70" s="209" t="s">
        <v>449</v>
      </c>
      <c r="N70" s="256" t="s">
        <v>450</v>
      </c>
      <c r="X70" s="412"/>
      <c r="Y70" s="406"/>
      <c r="Z70" s="212" t="s">
        <v>451</v>
      </c>
      <c r="AC70" s="170"/>
      <c r="AO70" s="45">
        <v>8</v>
      </c>
      <c r="AP70" s="141" t="s">
        <v>123</v>
      </c>
      <c r="AQ70" s="141" t="s">
        <v>1026</v>
      </c>
      <c r="AR70" s="36" t="s">
        <v>134</v>
      </c>
      <c r="AS70" s="36" t="s">
        <v>1027</v>
      </c>
      <c r="AT70" s="414" t="s">
        <v>1028</v>
      </c>
    </row>
    <row r="71" spans="2:47" ht="65">
      <c r="B71" s="409" t="s">
        <v>463</v>
      </c>
      <c r="C71" s="1"/>
      <c r="D71" s="399"/>
      <c r="E71" s="422" t="s">
        <v>459</v>
      </c>
      <c r="F71" s="420" t="s">
        <v>446</v>
      </c>
      <c r="G71" s="254" t="s">
        <v>460</v>
      </c>
      <c r="H71" s="254" t="s">
        <v>63</v>
      </c>
      <c r="I71" s="254" t="s">
        <v>63</v>
      </c>
      <c r="J71" s="434"/>
      <c r="K71" s="208"/>
      <c r="X71" s="412"/>
      <c r="Y71" s="406"/>
      <c r="Z71" s="212" t="s">
        <v>461</v>
      </c>
      <c r="AA71" s="221" t="s">
        <v>462</v>
      </c>
      <c r="AB71" s="221" t="s">
        <v>1029</v>
      </c>
      <c r="AC71" s="221" t="s">
        <v>1030</v>
      </c>
      <c r="AD71" s="170"/>
      <c r="AO71" s="45">
        <v>8</v>
      </c>
      <c r="AP71" s="418" t="s">
        <v>1031</v>
      </c>
      <c r="AQ71" s="36"/>
      <c r="AR71" s="414" t="s">
        <v>1032</v>
      </c>
      <c r="AS71" s="141"/>
    </row>
    <row r="72" spans="2:47" ht="127.5">
      <c r="B72" s="409"/>
      <c r="D72" s="399"/>
      <c r="E72" s="422" t="s">
        <v>1033</v>
      </c>
      <c r="F72" s="420"/>
      <c r="G72" s="254" t="s">
        <v>1034</v>
      </c>
      <c r="H72" s="254" t="s">
        <v>1035</v>
      </c>
      <c r="I72" s="254" t="s">
        <v>478</v>
      </c>
      <c r="J72" s="207"/>
      <c r="K72" s="208"/>
      <c r="X72" s="412"/>
      <c r="Y72" s="406"/>
      <c r="Z72" s="170"/>
      <c r="AB72" s="170"/>
      <c r="AO72" s="45">
        <v>8</v>
      </c>
      <c r="AP72" s="424" t="s">
        <v>1036</v>
      </c>
      <c r="AQ72" s="36"/>
      <c r="AR72" s="414" t="s">
        <v>1037</v>
      </c>
      <c r="AS72" s="141"/>
    </row>
    <row r="73" spans="2:47" ht="102.5">
      <c r="B73" s="409"/>
      <c r="C73" s="426"/>
      <c r="D73" s="399"/>
      <c r="E73" s="411" t="s">
        <v>490</v>
      </c>
      <c r="F73" s="205" t="s">
        <v>389</v>
      </c>
      <c r="G73" s="355" t="s">
        <v>491</v>
      </c>
      <c r="H73" s="206" t="s">
        <v>432</v>
      </c>
      <c r="I73" s="206" t="s">
        <v>240</v>
      </c>
      <c r="J73" s="207"/>
      <c r="K73" s="208"/>
      <c r="X73" s="412"/>
      <c r="Y73" s="406"/>
      <c r="AA73" s="170"/>
      <c r="AO73" s="45">
        <v>8</v>
      </c>
      <c r="AP73" s="36" t="s">
        <v>92</v>
      </c>
      <c r="AQ73" s="36" t="s">
        <v>1038</v>
      </c>
      <c r="AR73" s="418" t="s">
        <v>1039</v>
      </c>
      <c r="AS73" s="36"/>
      <c r="AT73" s="414" t="s">
        <v>108</v>
      </c>
      <c r="AU73" s="170" t="s">
        <v>105</v>
      </c>
    </row>
    <row r="74" spans="2:47" ht="77.5">
      <c r="B74" s="409"/>
      <c r="D74" s="399"/>
      <c r="E74" s="422" t="s">
        <v>498</v>
      </c>
      <c r="F74" s="420" t="s">
        <v>446</v>
      </c>
      <c r="G74" s="435" t="s">
        <v>499</v>
      </c>
      <c r="H74" s="206" t="s">
        <v>477</v>
      </c>
      <c r="I74" s="206" t="s">
        <v>478</v>
      </c>
      <c r="J74" s="207"/>
      <c r="K74" s="208"/>
      <c r="X74" s="412"/>
      <c r="Y74" s="406"/>
      <c r="AO74" s="45">
        <v>8</v>
      </c>
      <c r="AP74" s="418" t="s">
        <v>1040</v>
      </c>
      <c r="AQ74" s="36"/>
      <c r="AR74" s="424" t="s">
        <v>1041</v>
      </c>
      <c r="AS74" s="36"/>
      <c r="AT74" s="141" t="s">
        <v>1042</v>
      </c>
    </row>
    <row r="75" spans="2:47" ht="77.5">
      <c r="B75" s="409"/>
      <c r="D75" s="399"/>
      <c r="E75" s="422" t="s">
        <v>500</v>
      </c>
      <c r="F75" s="420" t="s">
        <v>446</v>
      </c>
      <c r="G75" s="435" t="s">
        <v>501</v>
      </c>
      <c r="H75" s="206" t="s">
        <v>477</v>
      </c>
      <c r="I75" s="206" t="s">
        <v>478</v>
      </c>
      <c r="J75" s="207"/>
      <c r="K75" s="208"/>
      <c r="X75" s="412"/>
      <c r="Y75" s="406"/>
      <c r="AO75" s="45">
        <v>8</v>
      </c>
      <c r="AP75" s="432" t="s">
        <v>1043</v>
      </c>
      <c r="AQ75" s="141"/>
      <c r="AR75" s="424" t="s">
        <v>1044</v>
      </c>
      <c r="AS75" s="36"/>
      <c r="AT75" s="141" t="s">
        <v>1045</v>
      </c>
    </row>
    <row r="76" spans="2:47" ht="115">
      <c r="B76" s="409"/>
      <c r="D76" s="399"/>
      <c r="E76" s="422" t="s">
        <v>1046</v>
      </c>
      <c r="F76" s="420" t="s">
        <v>622</v>
      </c>
      <c r="G76" s="435" t="s">
        <v>1047</v>
      </c>
      <c r="H76" s="254" t="s">
        <v>914</v>
      </c>
      <c r="I76" s="254" t="s">
        <v>240</v>
      </c>
      <c r="J76" s="207"/>
      <c r="K76" s="208"/>
      <c r="X76" s="412"/>
      <c r="Y76" s="406"/>
      <c r="AO76" s="45">
        <v>8</v>
      </c>
      <c r="AP76" s="432" t="s">
        <v>1048</v>
      </c>
      <c r="AQ76" s="141"/>
      <c r="AR76" s="432" t="s">
        <v>1049</v>
      </c>
      <c r="AS76" s="141"/>
    </row>
    <row r="77" spans="2:47" ht="77.5">
      <c r="B77" s="409"/>
      <c r="D77" s="399"/>
      <c r="E77" s="422" t="s">
        <v>1050</v>
      </c>
      <c r="F77" s="420" t="s">
        <v>622</v>
      </c>
      <c r="G77" s="435" t="s">
        <v>1051</v>
      </c>
      <c r="H77" s="254" t="s">
        <v>239</v>
      </c>
      <c r="I77" s="254" t="s">
        <v>240</v>
      </c>
      <c r="J77" s="207"/>
      <c r="K77" s="208"/>
      <c r="X77" s="412"/>
      <c r="Y77" s="406"/>
      <c r="Z77" s="170"/>
      <c r="AO77" s="45">
        <v>8</v>
      </c>
      <c r="AP77" s="424" t="s">
        <v>1052</v>
      </c>
      <c r="AQ77" s="36"/>
      <c r="AR77" s="432" t="s">
        <v>1053</v>
      </c>
      <c r="AS77" s="141"/>
    </row>
    <row r="78" spans="2:47" ht="127.5">
      <c r="B78" s="409"/>
      <c r="C78" s="426"/>
      <c r="D78" s="399"/>
      <c r="E78" s="422" t="s">
        <v>1054</v>
      </c>
      <c r="F78" s="420" t="s">
        <v>622</v>
      </c>
      <c r="G78" s="435" t="s">
        <v>1055</v>
      </c>
      <c r="H78" s="254" t="s">
        <v>239</v>
      </c>
      <c r="I78" s="254" t="s">
        <v>240</v>
      </c>
      <c r="J78" s="434"/>
      <c r="K78" s="208"/>
      <c r="X78" s="419"/>
      <c r="Y78" s="406"/>
      <c r="Z78" s="221" t="s">
        <v>649</v>
      </c>
      <c r="AA78" s="170"/>
      <c r="AN78" s="413" t="s">
        <v>1056</v>
      </c>
      <c r="AO78" s="45">
        <v>9</v>
      </c>
      <c r="AP78" s="424" t="s">
        <v>1057</v>
      </c>
      <c r="AQ78" s="36"/>
      <c r="AR78" s="418" t="s">
        <v>1058</v>
      </c>
      <c r="AS78" s="36"/>
      <c r="AT78" s="432" t="s">
        <v>1059</v>
      </c>
    </row>
    <row r="79" spans="2:47" ht="115">
      <c r="B79" s="409"/>
      <c r="D79" s="399"/>
      <c r="E79" s="422" t="s">
        <v>647</v>
      </c>
      <c r="F79" s="420" t="s">
        <v>622</v>
      </c>
      <c r="G79" s="435" t="s">
        <v>648</v>
      </c>
      <c r="H79" s="254" t="s">
        <v>239</v>
      </c>
      <c r="I79" s="254" t="s">
        <v>240</v>
      </c>
      <c r="J79" s="207"/>
      <c r="K79" s="208"/>
      <c r="X79" s="412"/>
      <c r="Y79" s="406"/>
      <c r="Z79" s="170"/>
      <c r="AO79" s="45">
        <v>9</v>
      </c>
      <c r="AP79" s="432" t="s">
        <v>1060</v>
      </c>
      <c r="AQ79" s="141"/>
      <c r="AR79" s="424" t="s">
        <v>1061</v>
      </c>
      <c r="AS79" s="36"/>
      <c r="AT79" s="432" t="s">
        <v>1062</v>
      </c>
    </row>
    <row r="80" spans="2:47" ht="90">
      <c r="B80" s="409"/>
      <c r="D80" s="399"/>
      <c r="E80" s="422" t="s">
        <v>651</v>
      </c>
      <c r="F80" s="420" t="s">
        <v>622</v>
      </c>
      <c r="G80" s="435" t="s">
        <v>652</v>
      </c>
      <c r="H80" s="254" t="s">
        <v>239</v>
      </c>
      <c r="I80" s="254" t="s">
        <v>240</v>
      </c>
      <c r="J80" s="207"/>
      <c r="K80" s="208"/>
      <c r="X80" s="412"/>
      <c r="Y80" s="406"/>
      <c r="AO80" s="45">
        <v>9</v>
      </c>
      <c r="AP80" s="414" t="s">
        <v>790</v>
      </c>
      <c r="AQ80" s="141" t="s">
        <v>258</v>
      </c>
      <c r="AR80" s="432" t="s">
        <v>1063</v>
      </c>
      <c r="AS80" s="141"/>
      <c r="AT80" s="424" t="s">
        <v>1064</v>
      </c>
    </row>
    <row r="81" spans="2:46" ht="125">
      <c r="B81" s="409"/>
      <c r="D81" s="399"/>
      <c r="E81" s="422" t="s">
        <v>653</v>
      </c>
      <c r="F81" s="420" t="s">
        <v>622</v>
      </c>
      <c r="G81" s="435" t="s">
        <v>654</v>
      </c>
      <c r="H81" s="254" t="s">
        <v>239</v>
      </c>
      <c r="I81" s="254" t="s">
        <v>240</v>
      </c>
      <c r="J81" s="207"/>
      <c r="K81" s="208"/>
      <c r="X81" s="412"/>
      <c r="Y81" s="406"/>
      <c r="AO81" s="45">
        <v>9</v>
      </c>
      <c r="AP81" s="438" t="s">
        <v>717</v>
      </c>
      <c r="AQ81" s="439" t="s">
        <v>699</v>
      </c>
      <c r="AR81" s="414" t="s">
        <v>954</v>
      </c>
      <c r="AS81" s="141" t="s">
        <v>1065</v>
      </c>
    </row>
    <row r="82" spans="2:46" ht="165">
      <c r="B82" s="409"/>
      <c r="D82" s="399"/>
      <c r="E82" s="422"/>
      <c r="F82" s="420"/>
      <c r="G82" s="254"/>
      <c r="J82" s="207"/>
      <c r="K82" s="208"/>
      <c r="X82" s="412"/>
      <c r="Y82" s="406"/>
      <c r="AO82" s="45">
        <v>9</v>
      </c>
      <c r="AP82" s="424" t="s">
        <v>1066</v>
      </c>
      <c r="AQ82" s="36"/>
      <c r="AR82" s="432" t="s">
        <v>1067</v>
      </c>
      <c r="AS82" s="141"/>
      <c r="AT82" s="432" t="s">
        <v>1068</v>
      </c>
    </row>
    <row r="83" spans="2:46" ht="115">
      <c r="B83" s="409"/>
      <c r="C83" s="426"/>
      <c r="D83" s="399"/>
      <c r="J83" s="207"/>
      <c r="K83" s="208"/>
      <c r="X83" s="412"/>
      <c r="Y83" s="406"/>
      <c r="AO83" s="45">
        <v>9</v>
      </c>
      <c r="AP83" s="424" t="s">
        <v>1069</v>
      </c>
      <c r="AQ83" s="36"/>
      <c r="AR83" s="432" t="s">
        <v>1070</v>
      </c>
      <c r="AS83" s="141"/>
    </row>
    <row r="84" spans="2:46" ht="127.5">
      <c r="B84" s="409"/>
      <c r="D84" s="399"/>
      <c r="E84" s="393" t="s">
        <v>1071</v>
      </c>
      <c r="F84" s="45" t="s">
        <v>1072</v>
      </c>
      <c r="G84" s="254" t="s">
        <v>1073</v>
      </c>
      <c r="J84" s="207"/>
      <c r="K84" s="208"/>
      <c r="L84" s="208" t="s">
        <v>1074</v>
      </c>
      <c r="M84" s="209" t="s">
        <v>1075</v>
      </c>
      <c r="N84" s="209" t="s">
        <v>1076</v>
      </c>
      <c r="X84" s="412"/>
      <c r="Y84" s="406"/>
      <c r="AO84" s="45">
        <v>9</v>
      </c>
      <c r="AP84" s="424" t="s">
        <v>1077</v>
      </c>
      <c r="AQ84" s="36"/>
      <c r="AR84" s="424" t="s">
        <v>1078</v>
      </c>
      <c r="AS84" s="36"/>
    </row>
    <row r="85" spans="2:46" ht="118">
      <c r="B85" s="409" t="s">
        <v>532</v>
      </c>
      <c r="C85" s="410" t="s">
        <v>9</v>
      </c>
      <c r="D85" s="399"/>
      <c r="E85" s="393" t="s">
        <v>527</v>
      </c>
      <c r="F85" s="205" t="s">
        <v>528</v>
      </c>
      <c r="G85" s="205" t="s">
        <v>529</v>
      </c>
      <c r="J85" s="207"/>
      <c r="K85" s="208"/>
      <c r="L85" s="208" t="s">
        <v>530</v>
      </c>
      <c r="X85" s="412"/>
      <c r="Y85" s="406"/>
      <c r="AO85" s="45">
        <v>9</v>
      </c>
      <c r="AP85" s="418" t="s">
        <v>1079</v>
      </c>
      <c r="AQ85" s="36"/>
      <c r="AR85" s="424" t="s">
        <v>1080</v>
      </c>
      <c r="AS85" s="36"/>
    </row>
    <row r="86" spans="2:46" ht="77.5">
      <c r="B86" s="409" t="s">
        <v>136</v>
      </c>
      <c r="C86" s="410" t="s">
        <v>754</v>
      </c>
      <c r="D86" s="399"/>
      <c r="E86" s="393" t="s">
        <v>131</v>
      </c>
      <c r="F86" s="205" t="s">
        <v>37</v>
      </c>
      <c r="G86" s="205" t="s">
        <v>132</v>
      </c>
      <c r="J86" s="207"/>
      <c r="K86" s="208"/>
      <c r="L86" s="208" t="s">
        <v>133</v>
      </c>
      <c r="X86" s="412"/>
      <c r="Y86" s="406"/>
      <c r="Z86" s="212" t="s">
        <v>134</v>
      </c>
      <c r="AN86" s="413" t="s">
        <v>1081</v>
      </c>
      <c r="AO86" s="45">
        <v>10</v>
      </c>
      <c r="AP86" s="418" t="s">
        <v>1082</v>
      </c>
      <c r="AQ86" s="36"/>
      <c r="AR86" s="418" t="s">
        <v>1083</v>
      </c>
      <c r="AS86" s="36"/>
    </row>
    <row r="87" spans="2:46" ht="127.5">
      <c r="B87" s="409"/>
      <c r="D87" s="399"/>
      <c r="E87" s="393" t="s">
        <v>587</v>
      </c>
      <c r="F87" s="206" t="s">
        <v>1084</v>
      </c>
      <c r="G87" s="437" t="s">
        <v>589</v>
      </c>
      <c r="J87" s="207"/>
      <c r="K87" s="208"/>
      <c r="L87" s="208" t="s">
        <v>590</v>
      </c>
      <c r="M87" s="433" t="s">
        <v>591</v>
      </c>
      <c r="X87" s="412"/>
      <c r="Y87" s="406"/>
      <c r="Z87" s="430" t="s">
        <v>592</v>
      </c>
      <c r="AA87" s="212" t="s">
        <v>593</v>
      </c>
      <c r="AB87" s="221" t="s">
        <v>594</v>
      </c>
      <c r="AC87" s="212" t="s">
        <v>595</v>
      </c>
      <c r="AD87" s="212" t="s">
        <v>596</v>
      </c>
      <c r="AE87" s="212" t="s">
        <v>597</v>
      </c>
      <c r="AF87" s="212" t="s">
        <v>598</v>
      </c>
      <c r="AG87" s="212" t="s">
        <v>599</v>
      </c>
      <c r="AO87" s="45">
        <v>10</v>
      </c>
      <c r="AP87" s="36" t="s">
        <v>597</v>
      </c>
      <c r="AQ87" s="36" t="s">
        <v>1085</v>
      </c>
      <c r="AR87" s="418" t="s">
        <v>1086</v>
      </c>
      <c r="AS87" s="36"/>
    </row>
    <row r="88" spans="2:46" ht="102.5">
      <c r="B88" s="409"/>
      <c r="C88" s="426"/>
      <c r="D88" s="399"/>
      <c r="H88" s="141" t="s">
        <v>1087</v>
      </c>
      <c r="J88" s="207"/>
      <c r="K88" s="208"/>
      <c r="L88" s="209" t="s">
        <v>1088</v>
      </c>
      <c r="X88" s="412"/>
      <c r="Y88" s="406"/>
      <c r="AO88" s="45">
        <v>10</v>
      </c>
      <c r="AP88" s="418" t="s">
        <v>598</v>
      </c>
      <c r="AQ88" s="36" t="s">
        <v>587</v>
      </c>
      <c r="AR88" s="418" t="s">
        <v>573</v>
      </c>
      <c r="AS88" s="36" t="s">
        <v>568</v>
      </c>
    </row>
    <row r="89" spans="2:46" ht="65">
      <c r="B89" s="409"/>
      <c r="D89" s="399"/>
      <c r="G89" s="141"/>
      <c r="H89" s="45" t="s">
        <v>1089</v>
      </c>
      <c r="J89" s="207"/>
      <c r="K89" s="208"/>
      <c r="L89" s="261" t="s">
        <v>1090</v>
      </c>
      <c r="X89" s="412"/>
      <c r="Y89" s="406"/>
      <c r="AP89" s="36"/>
      <c r="AQ89" s="36"/>
      <c r="AR89" s="36"/>
      <c r="AS89" s="36"/>
    </row>
    <row r="90" spans="2:46" ht="183.5">
      <c r="B90" s="409" t="s">
        <v>364</v>
      </c>
      <c r="C90" s="410" t="s">
        <v>6</v>
      </c>
      <c r="D90" s="399"/>
      <c r="F90" s="45" t="s">
        <v>336</v>
      </c>
      <c r="G90" s="254" t="s">
        <v>337</v>
      </c>
      <c r="J90" s="207"/>
      <c r="K90" s="208"/>
      <c r="L90" s="261" t="s">
        <v>363</v>
      </c>
      <c r="X90" s="412"/>
      <c r="Y90" s="406"/>
      <c r="AP90" s="36"/>
      <c r="AQ90" s="36"/>
      <c r="AR90" s="36"/>
      <c r="AS90" s="36"/>
    </row>
    <row r="91" spans="2:46" ht="27.5">
      <c r="B91" s="409"/>
      <c r="D91" s="399"/>
      <c r="F91" s="45" t="s">
        <v>389</v>
      </c>
      <c r="G91" s="36" t="s">
        <v>1091</v>
      </c>
      <c r="J91" s="207"/>
      <c r="K91" s="208"/>
      <c r="X91" s="412"/>
      <c r="Y91" s="406"/>
      <c r="AP91" s="36"/>
      <c r="AQ91" s="36"/>
      <c r="AR91" s="36"/>
      <c r="AS91" s="36"/>
    </row>
    <row r="92" spans="2:46" ht="75.75" customHeight="1">
      <c r="B92" s="409" t="s">
        <v>555</v>
      </c>
      <c r="C92" s="1" t="s">
        <v>1092</v>
      </c>
      <c r="D92" s="399"/>
      <c r="E92" s="393" t="s">
        <v>550</v>
      </c>
      <c r="F92" s="45" t="s">
        <v>551</v>
      </c>
      <c r="G92" s="36" t="s">
        <v>552</v>
      </c>
      <c r="J92" s="207"/>
      <c r="K92" s="208"/>
      <c r="X92" s="412"/>
      <c r="Y92" s="406"/>
      <c r="Z92" s="212" t="s">
        <v>553</v>
      </c>
      <c r="AA92" s="212" t="s">
        <v>554</v>
      </c>
      <c r="AP92" s="36"/>
      <c r="AQ92" s="36"/>
      <c r="AR92" s="36"/>
      <c r="AS92" s="36"/>
    </row>
    <row r="93" spans="2:46" ht="102.5">
      <c r="B93" s="409" t="s">
        <v>574</v>
      </c>
      <c r="C93" s="1"/>
      <c r="D93" s="399"/>
      <c r="E93" s="393" t="s">
        <v>568</v>
      </c>
      <c r="F93" s="45" t="s">
        <v>551</v>
      </c>
      <c r="G93" s="36" t="s">
        <v>569</v>
      </c>
      <c r="J93" s="207"/>
      <c r="K93" s="208"/>
      <c r="X93" s="412"/>
      <c r="Y93" s="406"/>
      <c r="Z93" s="221" t="s">
        <v>570</v>
      </c>
      <c r="AA93" s="221" t="s">
        <v>571</v>
      </c>
      <c r="AB93" s="221" t="s">
        <v>572</v>
      </c>
      <c r="AC93" s="212" t="s">
        <v>573</v>
      </c>
      <c r="AP93" s="36"/>
      <c r="AQ93" s="36"/>
      <c r="AR93" s="36"/>
      <c r="AS93" s="36"/>
    </row>
    <row r="94" spans="2:46" ht="23">
      <c r="B94" s="409"/>
      <c r="D94" s="399"/>
      <c r="J94" s="207"/>
      <c r="K94" s="208"/>
      <c r="X94" s="419"/>
      <c r="Y94" s="406"/>
      <c r="AC94" s="170"/>
      <c r="AP94" s="36"/>
      <c r="AQ94" s="36"/>
      <c r="AR94" s="36"/>
      <c r="AS94" s="36"/>
    </row>
    <row r="95" spans="2:46" ht="27.5">
      <c r="B95" s="409"/>
      <c r="D95" s="399"/>
      <c r="E95" s="393" t="s">
        <v>1093</v>
      </c>
      <c r="F95" s="45" t="s">
        <v>682</v>
      </c>
      <c r="G95" s="36" t="s">
        <v>1094</v>
      </c>
      <c r="J95" s="207"/>
      <c r="K95" s="208"/>
      <c r="X95" s="412"/>
      <c r="Y95" s="406"/>
      <c r="Z95" s="170"/>
      <c r="AA95" s="170"/>
      <c r="AB95" s="170"/>
      <c r="AP95" s="36"/>
      <c r="AQ95" s="36"/>
      <c r="AR95" s="36"/>
      <c r="AS95" s="36"/>
    </row>
    <row r="96" spans="2:46" ht="75">
      <c r="B96" s="409"/>
      <c r="D96" s="399"/>
      <c r="E96" s="393" t="s">
        <v>1095</v>
      </c>
      <c r="F96" s="45" t="s">
        <v>389</v>
      </c>
      <c r="G96" s="36" t="s">
        <v>1096</v>
      </c>
      <c r="J96" s="207"/>
      <c r="K96" s="208"/>
      <c r="X96" s="412"/>
      <c r="Y96" s="406"/>
      <c r="Z96" s="430" t="s">
        <v>1097</v>
      </c>
      <c r="AP96" s="36"/>
      <c r="AQ96" s="36"/>
      <c r="AR96" s="36"/>
      <c r="AS96" s="36"/>
    </row>
    <row r="97" spans="2:48" ht="152.5">
      <c r="B97" s="409" t="s">
        <v>688</v>
      </c>
      <c r="C97" s="410" t="s">
        <v>12</v>
      </c>
      <c r="D97" s="399"/>
      <c r="E97" s="393" t="s">
        <v>681</v>
      </c>
      <c r="F97" s="45" t="s">
        <v>682</v>
      </c>
      <c r="G97" s="45" t="s">
        <v>683</v>
      </c>
      <c r="J97" s="207"/>
      <c r="K97" s="208"/>
      <c r="X97" s="412"/>
      <c r="Y97" s="406"/>
      <c r="Z97" s="212" t="s">
        <v>684</v>
      </c>
      <c r="AA97" s="212" t="s">
        <v>685</v>
      </c>
      <c r="AP97" s="36"/>
      <c r="AQ97" s="36"/>
      <c r="AR97" s="36"/>
      <c r="AS97" s="36"/>
    </row>
    <row r="98" spans="2:48" ht="102.5">
      <c r="B98" s="409"/>
      <c r="C98" s="426"/>
      <c r="D98" s="399"/>
      <c r="J98" s="207"/>
      <c r="K98" s="208"/>
      <c r="L98" s="261" t="s">
        <v>1098</v>
      </c>
      <c r="M98" s="209" t="s">
        <v>1099</v>
      </c>
      <c r="N98" s="209" t="s">
        <v>1100</v>
      </c>
      <c r="O98" s="433" t="s">
        <v>1101</v>
      </c>
      <c r="X98" s="412"/>
      <c r="Y98" s="406"/>
      <c r="AP98" s="36"/>
      <c r="AQ98" s="36"/>
      <c r="AR98" s="36"/>
      <c r="AS98" s="36"/>
    </row>
    <row r="99" spans="2:48" ht="52.5">
      <c r="B99" s="409"/>
      <c r="D99" s="399"/>
      <c r="J99" s="207"/>
      <c r="K99" s="208"/>
      <c r="L99" s="209" t="s">
        <v>1102</v>
      </c>
      <c r="X99" s="412"/>
      <c r="Y99" s="406"/>
      <c r="AP99" s="36"/>
      <c r="AQ99" s="36"/>
      <c r="AR99" s="36"/>
      <c r="AS99" s="36"/>
    </row>
    <row r="100" spans="2:48" ht="77.5">
      <c r="B100" s="409"/>
      <c r="D100" s="399"/>
      <c r="J100" s="207"/>
      <c r="K100" s="208"/>
      <c r="L100" s="209" t="s">
        <v>1103</v>
      </c>
      <c r="X100" s="412"/>
      <c r="Y100" s="406"/>
      <c r="AP100" s="36"/>
      <c r="AQ100" s="36"/>
      <c r="AR100" s="36"/>
      <c r="AS100" s="36"/>
    </row>
    <row r="101" spans="2:48" ht="77.5">
      <c r="B101" s="409"/>
      <c r="D101" s="399"/>
      <c r="J101" s="207"/>
      <c r="K101" s="208"/>
      <c r="L101" s="261" t="s">
        <v>1104</v>
      </c>
      <c r="R101" s="170"/>
      <c r="X101" s="412"/>
      <c r="Y101" s="406"/>
      <c r="AP101" s="36"/>
      <c r="AQ101" s="36"/>
      <c r="AR101" s="36"/>
      <c r="AS101" s="36"/>
    </row>
    <row r="102" spans="2:48" ht="23">
      <c r="B102" s="409"/>
      <c r="D102" s="399"/>
      <c r="J102" s="207"/>
      <c r="K102" s="208"/>
      <c r="S102" s="170"/>
      <c r="X102" s="412"/>
      <c r="Y102" s="406"/>
      <c r="AP102" s="36"/>
      <c r="AQ102" s="36"/>
      <c r="AR102" s="36"/>
      <c r="AS102" s="36"/>
    </row>
    <row r="103" spans="2:48" ht="40">
      <c r="B103" s="409"/>
      <c r="C103" s="426"/>
      <c r="D103" s="399"/>
      <c r="J103" s="207"/>
      <c r="K103" s="208"/>
      <c r="L103" s="261" t="s">
        <v>1105</v>
      </c>
      <c r="S103" s="170"/>
      <c r="X103" s="412"/>
      <c r="Y103" s="406"/>
      <c r="AP103" s="36"/>
      <c r="AQ103" s="36"/>
      <c r="AR103" s="36"/>
      <c r="AS103" s="36"/>
    </row>
    <row r="104" spans="2:48" ht="52.5">
      <c r="B104" s="409"/>
      <c r="D104" s="399"/>
      <c r="J104" s="207"/>
      <c r="K104" s="208"/>
      <c r="L104" s="209" t="s">
        <v>1106</v>
      </c>
      <c r="R104" s="170"/>
      <c r="X104" s="412"/>
      <c r="Y104" s="406"/>
      <c r="AP104" s="36"/>
      <c r="AQ104" s="36"/>
      <c r="AR104" s="36"/>
      <c r="AS104" s="36"/>
    </row>
    <row r="105" spans="2:48" ht="175">
      <c r="B105" s="409"/>
      <c r="D105" s="399"/>
      <c r="J105" s="207"/>
      <c r="K105" s="208"/>
      <c r="L105" s="256" t="s">
        <v>1107</v>
      </c>
      <c r="M105" s="256" t="s">
        <v>1108</v>
      </c>
      <c r="X105" s="412"/>
      <c r="Y105" s="406"/>
      <c r="AP105" s="36"/>
      <c r="AQ105" s="36"/>
      <c r="AR105" s="36"/>
      <c r="AS105" s="36"/>
    </row>
    <row r="106" spans="2:48" ht="23">
      <c r="B106" s="409"/>
      <c r="D106" s="399"/>
      <c r="J106" s="207"/>
      <c r="K106" s="208"/>
      <c r="L106" s="209"/>
      <c r="X106" s="412"/>
      <c r="Y106" s="406"/>
      <c r="AP106" s="36"/>
      <c r="AQ106" s="36"/>
      <c r="AR106" s="36"/>
      <c r="AS106" s="36"/>
    </row>
    <row r="107" spans="2:48" ht="23">
      <c r="B107" s="409"/>
      <c r="D107" s="399"/>
      <c r="J107" s="207"/>
      <c r="K107" s="208"/>
      <c r="L107" s="209"/>
      <c r="X107" s="412"/>
      <c r="Y107" s="406"/>
      <c r="AP107" s="36"/>
      <c r="AQ107" s="36"/>
      <c r="AR107" s="36"/>
      <c r="AS107" s="36"/>
    </row>
    <row r="108" spans="2:48" ht="52.5">
      <c r="B108" s="409"/>
      <c r="C108" s="426"/>
      <c r="D108" s="399"/>
      <c r="J108" s="207"/>
      <c r="K108" s="208"/>
      <c r="X108" s="412"/>
      <c r="Y108" s="406"/>
      <c r="AO108" s="45">
        <v>10</v>
      </c>
      <c r="AP108" s="424" t="s">
        <v>1109</v>
      </c>
      <c r="AQ108" s="36"/>
      <c r="AR108" s="424" t="s">
        <v>1110</v>
      </c>
      <c r="AS108" s="36"/>
      <c r="AT108" s="432" t="s">
        <v>1111</v>
      </c>
    </row>
    <row r="109" spans="2:48" ht="77.5">
      <c r="B109" s="409"/>
      <c r="D109" s="399"/>
      <c r="F109" s="45" t="s">
        <v>1112</v>
      </c>
      <c r="J109" s="207"/>
      <c r="K109" s="208"/>
      <c r="L109" s="208" t="s">
        <v>1113</v>
      </c>
      <c r="X109" s="412"/>
      <c r="Y109" s="406"/>
      <c r="AO109" s="45">
        <v>10</v>
      </c>
      <c r="AP109" s="424" t="s">
        <v>1114</v>
      </c>
      <c r="AQ109" s="36"/>
      <c r="AR109" s="424" t="s">
        <v>1115</v>
      </c>
      <c r="AS109" s="36"/>
    </row>
    <row r="110" spans="2:48" ht="115">
      <c r="B110" s="409"/>
      <c r="D110" s="399"/>
      <c r="F110" s="45" t="s">
        <v>1112</v>
      </c>
      <c r="J110" s="207"/>
      <c r="K110" s="208"/>
      <c r="L110" s="208" t="s">
        <v>1116</v>
      </c>
      <c r="X110" s="412"/>
      <c r="Y110" s="406"/>
      <c r="AO110" s="45">
        <v>10</v>
      </c>
      <c r="AP110" s="424" t="s">
        <v>1117</v>
      </c>
      <c r="AQ110" s="36"/>
      <c r="AR110" s="424" t="s">
        <v>1118</v>
      </c>
      <c r="AS110" s="36"/>
    </row>
    <row r="111" spans="2:48" ht="77.5">
      <c r="B111" s="409"/>
      <c r="D111" s="399"/>
      <c r="F111" s="45" t="s">
        <v>1112</v>
      </c>
      <c r="J111" s="207"/>
      <c r="K111" s="208"/>
      <c r="L111" s="208" t="s">
        <v>1119</v>
      </c>
      <c r="X111" s="412"/>
      <c r="Y111" s="406"/>
      <c r="AN111" s="216"/>
      <c r="AO111" s="216">
        <v>10</v>
      </c>
      <c r="AP111" s="418" t="s">
        <v>599</v>
      </c>
      <c r="AQ111" s="45" t="s">
        <v>587</v>
      </c>
      <c r="AR111" s="424" t="s">
        <v>1120</v>
      </c>
      <c r="AS111" s="36"/>
      <c r="AT111" s="432" t="s">
        <v>1121</v>
      </c>
      <c r="AU111" s="432" t="s">
        <v>1122</v>
      </c>
      <c r="AV111" s="432" t="s">
        <v>1123</v>
      </c>
    </row>
    <row r="112" spans="2:48" ht="77.5">
      <c r="B112" s="409"/>
      <c r="D112" s="399"/>
      <c r="F112" s="45" t="s">
        <v>1112</v>
      </c>
      <c r="J112" s="207"/>
      <c r="K112" s="208"/>
      <c r="L112" s="208" t="s">
        <v>1124</v>
      </c>
      <c r="X112" s="412"/>
      <c r="Y112" s="406"/>
      <c r="AO112" s="216">
        <v>10</v>
      </c>
      <c r="AP112" s="432" t="s">
        <v>1125</v>
      </c>
      <c r="AQ112" s="141"/>
      <c r="AR112" s="424" t="s">
        <v>1126</v>
      </c>
      <c r="AS112" s="36"/>
    </row>
    <row r="113" spans="2:47" ht="140">
      <c r="B113" s="409"/>
      <c r="C113" s="426"/>
      <c r="D113" s="399"/>
      <c r="F113" s="45" t="s">
        <v>1112</v>
      </c>
      <c r="J113" s="207"/>
      <c r="K113" s="208"/>
      <c r="L113" s="440" t="s">
        <v>1127</v>
      </c>
      <c r="X113" s="412"/>
      <c r="Y113" s="406"/>
      <c r="AO113" s="214">
        <v>10</v>
      </c>
      <c r="AP113" s="424" t="s">
        <v>1128</v>
      </c>
      <c r="AQ113" s="36"/>
      <c r="AR113" s="432" t="s">
        <v>1129</v>
      </c>
      <c r="AS113" s="141"/>
    </row>
    <row r="114" spans="2:47" ht="65">
      <c r="B114" s="409"/>
      <c r="D114" s="399"/>
      <c r="K114" s="208"/>
      <c r="X114" s="412"/>
      <c r="Y114" s="406"/>
      <c r="AO114" s="45">
        <v>10</v>
      </c>
      <c r="AP114" s="424" t="s">
        <v>1130</v>
      </c>
      <c r="AQ114" s="36"/>
      <c r="AR114" s="432" t="s">
        <v>1131</v>
      </c>
      <c r="AS114" s="141"/>
    </row>
    <row r="115" spans="2:47" ht="115">
      <c r="B115" s="409"/>
      <c r="D115" s="399"/>
      <c r="K115" s="208"/>
      <c r="X115" s="412"/>
      <c r="Y115" s="406"/>
      <c r="AN115" s="413" t="s">
        <v>1132</v>
      </c>
      <c r="AO115" s="45">
        <v>11</v>
      </c>
      <c r="AP115" s="418" t="s">
        <v>1133</v>
      </c>
      <c r="AQ115" s="36"/>
      <c r="AR115" s="414" t="s">
        <v>1134</v>
      </c>
      <c r="AS115" s="141"/>
    </row>
    <row r="116" spans="2:47" ht="140">
      <c r="B116" s="409"/>
      <c r="D116" s="399"/>
      <c r="K116" s="208"/>
      <c r="X116" s="412"/>
      <c r="Y116" s="406"/>
      <c r="AO116" s="45">
        <v>11</v>
      </c>
      <c r="AP116" s="418" t="s">
        <v>1135</v>
      </c>
      <c r="AQ116" s="36"/>
      <c r="AR116" s="414" t="s">
        <v>1136</v>
      </c>
      <c r="AS116" s="141"/>
    </row>
    <row r="117" spans="2:47" ht="90">
      <c r="B117" s="409"/>
      <c r="D117" s="399"/>
      <c r="K117" s="208"/>
      <c r="X117" s="412"/>
      <c r="Y117" s="406"/>
      <c r="AO117" s="45">
        <v>11</v>
      </c>
      <c r="AP117" s="424" t="s">
        <v>1137</v>
      </c>
      <c r="AQ117" s="36"/>
      <c r="AR117" s="424" t="s">
        <v>1138</v>
      </c>
      <c r="AS117" s="36"/>
      <c r="AT117" s="414" t="s">
        <v>1139</v>
      </c>
      <c r="AU117" s="170" t="s">
        <v>1140</v>
      </c>
    </row>
    <row r="118" spans="2:47" ht="127.5">
      <c r="B118" s="409"/>
      <c r="C118" s="426"/>
      <c r="D118" s="399"/>
      <c r="K118" s="208"/>
      <c r="X118" s="412"/>
      <c r="Y118" s="406"/>
      <c r="AO118" s="45">
        <v>11</v>
      </c>
      <c r="AP118" s="414" t="s">
        <v>1141</v>
      </c>
      <c r="AQ118" s="141"/>
      <c r="AR118" s="418" t="s">
        <v>1142</v>
      </c>
      <c r="AS118" s="36"/>
    </row>
    <row r="119" spans="2:47" ht="165">
      <c r="B119" s="409"/>
      <c r="D119" s="399"/>
      <c r="K119" s="208"/>
      <c r="X119" s="412"/>
      <c r="Y119" s="406"/>
      <c r="AO119" s="45">
        <v>11</v>
      </c>
      <c r="AP119" s="424" t="s">
        <v>1143</v>
      </c>
      <c r="AQ119" s="36"/>
      <c r="AR119" s="432" t="s">
        <v>1144</v>
      </c>
      <c r="AS119" s="141"/>
      <c r="AT119" s="141" t="s">
        <v>1145</v>
      </c>
    </row>
    <row r="120" spans="2:47" ht="90">
      <c r="B120" s="409"/>
      <c r="D120" s="399"/>
      <c r="K120" s="208"/>
      <c r="X120" s="412"/>
      <c r="Y120" s="406"/>
      <c r="AO120" s="45">
        <v>11</v>
      </c>
      <c r="AP120" s="418" t="s">
        <v>553</v>
      </c>
      <c r="AQ120" s="36" t="s">
        <v>1146</v>
      </c>
      <c r="AR120" s="418" t="s">
        <v>554</v>
      </c>
      <c r="AS120" s="36" t="s">
        <v>1147</v>
      </c>
      <c r="AT120" s="141" t="s">
        <v>1148</v>
      </c>
    </row>
    <row r="121" spans="2:47" ht="90">
      <c r="B121" s="409"/>
      <c r="D121" s="399"/>
      <c r="K121" s="208"/>
      <c r="X121" s="412"/>
      <c r="Y121" s="406"/>
      <c r="AO121" s="45">
        <v>11</v>
      </c>
      <c r="AP121" s="414" t="s">
        <v>1149</v>
      </c>
      <c r="AQ121" s="141"/>
      <c r="AR121" s="432" t="s">
        <v>1150</v>
      </c>
      <c r="AS121" s="141"/>
      <c r="AT121" s="141" t="s">
        <v>1151</v>
      </c>
    </row>
    <row r="122" spans="2:47" ht="102.5">
      <c r="B122" s="409"/>
      <c r="D122" s="399"/>
      <c r="K122" s="208"/>
      <c r="X122" s="412"/>
      <c r="Y122" s="406"/>
      <c r="AO122" s="45">
        <v>11</v>
      </c>
      <c r="AP122" s="418" t="s">
        <v>1152</v>
      </c>
      <c r="AQ122" s="441" t="s">
        <v>1153</v>
      </c>
      <c r="AR122" s="424" t="s">
        <v>1154</v>
      </c>
      <c r="AS122" s="36"/>
      <c r="AT122" s="141"/>
    </row>
    <row r="123" spans="2:47" ht="190">
      <c r="B123" s="409"/>
      <c r="C123" s="426"/>
      <c r="D123" s="399"/>
      <c r="K123" s="208"/>
      <c r="X123" s="412"/>
      <c r="Y123" s="406"/>
      <c r="AO123" s="45">
        <v>11</v>
      </c>
      <c r="AP123" s="424" t="s">
        <v>1155</v>
      </c>
      <c r="AQ123" s="36"/>
      <c r="AR123" s="432" t="s">
        <v>1156</v>
      </c>
      <c r="AS123" s="141"/>
      <c r="AT123" s="141" t="s">
        <v>1157</v>
      </c>
    </row>
    <row r="124" spans="2:47" ht="90">
      <c r="B124" s="409"/>
      <c r="D124" s="399"/>
      <c r="K124" s="208"/>
      <c r="X124" s="412"/>
      <c r="Y124" s="406"/>
      <c r="AO124" s="45">
        <v>11</v>
      </c>
      <c r="AP124" s="424" t="s">
        <v>1158</v>
      </c>
      <c r="AQ124" s="36"/>
      <c r="AR124" s="424" t="s">
        <v>1159</v>
      </c>
      <c r="AS124" s="36"/>
    </row>
    <row r="125" spans="2:47" ht="115">
      <c r="B125" s="409"/>
      <c r="D125" s="399"/>
      <c r="K125" s="208"/>
      <c r="X125" s="412"/>
      <c r="Y125" s="406"/>
      <c r="AN125" s="413" t="s">
        <v>1160</v>
      </c>
      <c r="AO125" s="45">
        <v>12</v>
      </c>
      <c r="AP125" s="424" t="s">
        <v>1161</v>
      </c>
      <c r="AQ125" s="36"/>
      <c r="AR125" s="424" t="s">
        <v>1162</v>
      </c>
      <c r="AS125" s="36"/>
    </row>
    <row r="126" spans="2:47" ht="65">
      <c r="B126" s="409"/>
      <c r="D126" s="399"/>
      <c r="K126" s="208"/>
      <c r="X126" s="412"/>
      <c r="Y126" s="406"/>
      <c r="AO126" s="45">
        <v>12</v>
      </c>
      <c r="AP126" s="36" t="s">
        <v>1001</v>
      </c>
      <c r="AQ126" s="36" t="s">
        <v>1163</v>
      </c>
      <c r="AR126" s="414" t="s">
        <v>955</v>
      </c>
      <c r="AS126" s="205" t="s">
        <v>952</v>
      </c>
      <c r="AT126" s="418" t="s">
        <v>1002</v>
      </c>
      <c r="AU126" s="170" t="s">
        <v>991</v>
      </c>
    </row>
    <row r="127" spans="2:47" ht="102.5">
      <c r="B127" s="409"/>
      <c r="D127" s="399"/>
      <c r="K127" s="208"/>
      <c r="X127" s="412"/>
      <c r="Y127" s="406"/>
      <c r="AO127" s="45">
        <v>12</v>
      </c>
      <c r="AP127" s="418" t="s">
        <v>684</v>
      </c>
      <c r="AQ127" s="36" t="s">
        <v>1164</v>
      </c>
      <c r="AR127" s="418" t="s">
        <v>985</v>
      </c>
      <c r="AS127" s="36" t="s">
        <v>981</v>
      </c>
      <c r="AT127" s="141"/>
    </row>
    <row r="128" spans="2:47" ht="127.5">
      <c r="B128" s="409"/>
      <c r="D128" s="399"/>
      <c r="K128" s="208"/>
      <c r="X128" s="412"/>
      <c r="Y128" s="406"/>
      <c r="AO128" s="45">
        <v>12</v>
      </c>
      <c r="AP128" s="418" t="s">
        <v>685</v>
      </c>
      <c r="AQ128" s="36" t="s">
        <v>1164</v>
      </c>
      <c r="AR128" s="432" t="s">
        <v>1165</v>
      </c>
      <c r="AS128" s="141"/>
      <c r="AT128" s="424" t="s">
        <v>1166</v>
      </c>
    </row>
    <row r="129" spans="2:47" ht="65">
      <c r="B129" s="409"/>
      <c r="D129" s="399"/>
      <c r="K129" s="208"/>
      <c r="X129" s="412"/>
      <c r="Y129" s="406"/>
      <c r="AO129" s="45">
        <v>12</v>
      </c>
      <c r="AP129" s="418" t="s">
        <v>986</v>
      </c>
      <c r="AQ129" s="36" t="s">
        <v>981</v>
      </c>
      <c r="AR129" s="424" t="s">
        <v>1167</v>
      </c>
      <c r="AS129" s="36"/>
      <c r="AT129" s="141"/>
    </row>
    <row r="130" spans="2:47" ht="90">
      <c r="B130" s="409"/>
      <c r="D130" s="399"/>
      <c r="K130" s="208"/>
      <c r="X130" s="412"/>
      <c r="Y130" s="406"/>
      <c r="AO130" s="45">
        <v>12</v>
      </c>
      <c r="AP130" s="424" t="s">
        <v>1168</v>
      </c>
      <c r="AQ130" s="36"/>
      <c r="AR130" s="418" t="s">
        <v>1169</v>
      </c>
      <c r="AS130" s="36"/>
    </row>
    <row r="131" spans="2:47" ht="52.5">
      <c r="B131" s="442"/>
      <c r="K131" s="208"/>
      <c r="X131" s="412"/>
      <c r="Y131" s="406"/>
      <c r="AO131" s="45">
        <v>12</v>
      </c>
      <c r="AP131" s="418" t="s">
        <v>1003</v>
      </c>
      <c r="AQ131" s="36" t="s">
        <v>991</v>
      </c>
      <c r="AR131" s="418" t="s">
        <v>1004</v>
      </c>
      <c r="AS131" s="36" t="s">
        <v>991</v>
      </c>
    </row>
    <row r="132" spans="2:47" ht="126.5">
      <c r="B132" s="442"/>
      <c r="AO132" s="45">
        <v>12</v>
      </c>
      <c r="AP132" s="418" t="s">
        <v>45</v>
      </c>
      <c r="AQ132" s="36" t="s">
        <v>1170</v>
      </c>
      <c r="AR132" s="418" t="s">
        <v>46</v>
      </c>
      <c r="AS132" s="36" t="s">
        <v>1170</v>
      </c>
    </row>
    <row r="133" spans="2:47" ht="64">
      <c r="B133" s="442"/>
      <c r="AO133" s="45">
        <v>12</v>
      </c>
      <c r="AP133" s="432" t="s">
        <v>1171</v>
      </c>
      <c r="AQ133" s="141"/>
      <c r="AR133" s="424" t="s">
        <v>1172</v>
      </c>
      <c r="AS133" s="36"/>
    </row>
    <row r="134" spans="2:47" ht="76.5">
      <c r="B134" s="442"/>
      <c r="AO134" s="45">
        <v>12</v>
      </c>
      <c r="AP134" s="418" t="s">
        <v>805</v>
      </c>
      <c r="AQ134" s="205" t="s">
        <v>802</v>
      </c>
      <c r="AR134" s="418" t="s">
        <v>806</v>
      </c>
      <c r="AS134" s="205" t="s">
        <v>802</v>
      </c>
    </row>
    <row r="135" spans="2:47" ht="226.5">
      <c r="B135" s="442"/>
      <c r="AO135" s="45">
        <v>12</v>
      </c>
      <c r="AP135" s="424" t="s">
        <v>1173</v>
      </c>
      <c r="AQ135" s="36"/>
      <c r="AR135" s="424" t="s">
        <v>1174</v>
      </c>
      <c r="AS135" s="36"/>
    </row>
    <row r="136" spans="2:47" ht="89">
      <c r="B136" s="442"/>
      <c r="AN136" s="413" t="s">
        <v>1175</v>
      </c>
      <c r="AO136" s="45">
        <v>13</v>
      </c>
      <c r="AP136" s="36" t="s">
        <v>718</v>
      </c>
      <c r="AQ136" s="36" t="s">
        <v>1176</v>
      </c>
      <c r="AR136" s="424" t="s">
        <v>1177</v>
      </c>
      <c r="AS136" s="36"/>
      <c r="AT136" s="432" t="s">
        <v>1178</v>
      </c>
      <c r="AU136" s="432" t="s">
        <v>1179</v>
      </c>
    </row>
    <row r="137" spans="2:47" ht="114">
      <c r="B137" s="442"/>
      <c r="AO137" s="45">
        <v>13</v>
      </c>
      <c r="AP137" s="141" t="s">
        <v>719</v>
      </c>
      <c r="AQ137" s="141" t="s">
        <v>1180</v>
      </c>
      <c r="AR137" s="424" t="s">
        <v>1181</v>
      </c>
      <c r="AS137" s="36"/>
      <c r="AT137" s="141" t="s">
        <v>956</v>
      </c>
    </row>
    <row r="138" spans="2:47" ht="114">
      <c r="B138" s="442"/>
      <c r="AO138" s="45">
        <v>13</v>
      </c>
      <c r="AP138" s="438" t="s">
        <v>956</v>
      </c>
      <c r="AQ138" s="439" t="s">
        <v>1170</v>
      </c>
      <c r="AR138" s="414" t="s">
        <v>1182</v>
      </c>
      <c r="AS138" s="141"/>
    </row>
    <row r="139" spans="2:47" ht="201.5">
      <c r="B139" s="442"/>
      <c r="AO139" s="45">
        <v>13</v>
      </c>
      <c r="AP139" s="424" t="s">
        <v>1183</v>
      </c>
      <c r="AQ139" s="36"/>
      <c r="AR139" s="432" t="s">
        <v>1184</v>
      </c>
      <c r="AS139" s="141"/>
    </row>
    <row r="140" spans="2:47" ht="139">
      <c r="B140" s="442"/>
      <c r="AO140" s="45">
        <v>13</v>
      </c>
      <c r="AP140" s="424" t="s">
        <v>1185</v>
      </c>
      <c r="AQ140" s="36"/>
      <c r="AR140" s="432" t="s">
        <v>1186</v>
      </c>
      <c r="AS140" s="141"/>
    </row>
    <row r="141" spans="2:47" ht="126.5">
      <c r="B141" s="442"/>
      <c r="AN141" s="413" t="s">
        <v>1187</v>
      </c>
      <c r="AO141" s="45">
        <v>14</v>
      </c>
      <c r="AP141" s="424" t="s">
        <v>1188</v>
      </c>
      <c r="AQ141" s="36"/>
      <c r="AR141" s="424" t="s">
        <v>1189</v>
      </c>
      <c r="AS141" s="36"/>
    </row>
    <row r="142" spans="2:47" ht="101.5">
      <c r="B142" s="442"/>
      <c r="AO142" s="45">
        <v>14</v>
      </c>
      <c r="AP142" s="418" t="s">
        <v>720</v>
      </c>
      <c r="AQ142" s="36" t="s">
        <v>791</v>
      </c>
      <c r="AR142" s="424" t="s">
        <v>1190</v>
      </c>
      <c r="AS142" s="36"/>
    </row>
    <row r="143" spans="2:47" ht="64">
      <c r="B143" s="442"/>
      <c r="AO143" s="45">
        <v>14</v>
      </c>
      <c r="AP143" s="424" t="s">
        <v>1191</v>
      </c>
      <c r="AQ143" s="36"/>
      <c r="AR143" s="424" t="s">
        <v>1192</v>
      </c>
      <c r="AS143" s="36"/>
    </row>
    <row r="144" spans="2:47" ht="176.5">
      <c r="B144" s="442"/>
      <c r="AO144" s="45">
        <v>14</v>
      </c>
      <c r="AP144" s="424" t="s">
        <v>1193</v>
      </c>
      <c r="AQ144" s="36"/>
      <c r="AR144" s="424" t="s">
        <v>1194</v>
      </c>
      <c r="AS144" s="36"/>
    </row>
    <row r="145" spans="2:47" ht="76.5">
      <c r="B145" s="442"/>
      <c r="AO145" s="45">
        <v>14</v>
      </c>
      <c r="AP145" s="424" t="s">
        <v>1195</v>
      </c>
      <c r="AQ145" s="36"/>
      <c r="AR145" s="418" t="s">
        <v>1196</v>
      </c>
      <c r="AS145" s="36"/>
    </row>
    <row r="146" spans="2:47" ht="201.5">
      <c r="B146" s="442"/>
      <c r="AO146" s="45">
        <v>14</v>
      </c>
      <c r="AP146" s="443" t="s">
        <v>1197</v>
      </c>
      <c r="AQ146" s="36"/>
      <c r="AR146" s="424" t="s">
        <v>1198</v>
      </c>
      <c r="AS146" s="36"/>
    </row>
    <row r="147" spans="2:47" ht="114">
      <c r="B147" s="442"/>
      <c r="AO147" s="45">
        <v>14</v>
      </c>
      <c r="AP147" s="424" t="s">
        <v>1199</v>
      </c>
      <c r="AQ147" s="36"/>
      <c r="AR147" s="424" t="s">
        <v>1200</v>
      </c>
      <c r="AS147" s="36"/>
    </row>
    <row r="148" spans="2:47" ht="176.5">
      <c r="B148" s="442"/>
      <c r="AO148" s="45">
        <v>14</v>
      </c>
      <c r="AP148" s="424" t="s">
        <v>1201</v>
      </c>
      <c r="AQ148" s="36"/>
      <c r="AR148" s="424" t="s">
        <v>1202</v>
      </c>
      <c r="AS148" s="36"/>
    </row>
    <row r="149" spans="2:47" ht="76.5">
      <c r="B149" s="442"/>
      <c r="AO149" s="45">
        <v>14</v>
      </c>
      <c r="AP149" s="418" t="s">
        <v>1203</v>
      </c>
      <c r="AQ149" s="36"/>
      <c r="AR149" s="424" t="s">
        <v>1204</v>
      </c>
      <c r="AS149" s="36"/>
    </row>
    <row r="150" spans="2:47" ht="164">
      <c r="B150" s="442"/>
      <c r="AO150" s="45">
        <v>14</v>
      </c>
      <c r="AP150" s="424" t="s">
        <v>1205</v>
      </c>
      <c r="AQ150" s="36"/>
      <c r="AR150" s="424" t="s">
        <v>1206</v>
      </c>
      <c r="AS150" s="36"/>
    </row>
    <row r="151" spans="2:47" ht="239">
      <c r="B151" s="442"/>
      <c r="AN151" s="413" t="s">
        <v>1207</v>
      </c>
      <c r="AO151" s="45">
        <v>15</v>
      </c>
      <c r="AP151" s="418" t="s">
        <v>721</v>
      </c>
      <c r="AQ151" s="36" t="s">
        <v>791</v>
      </c>
      <c r="AR151" s="414" t="s">
        <v>722</v>
      </c>
      <c r="AS151" s="141" t="s">
        <v>791</v>
      </c>
      <c r="AT151" s="418" t="s">
        <v>967</v>
      </c>
      <c r="AU151" s="170" t="s">
        <v>1208</v>
      </c>
    </row>
    <row r="152" spans="2:47" ht="101.5">
      <c r="B152" s="442"/>
      <c r="AO152" s="45">
        <v>15</v>
      </c>
      <c r="AP152" s="418" t="s">
        <v>723</v>
      </c>
      <c r="AQ152" s="36" t="s">
        <v>791</v>
      </c>
      <c r="AR152" s="418" t="s">
        <v>724</v>
      </c>
      <c r="AS152" s="36" t="s">
        <v>791</v>
      </c>
      <c r="AT152" s="141"/>
    </row>
    <row r="153" spans="2:47" ht="101.5">
      <c r="B153" s="442"/>
      <c r="AO153" s="45">
        <v>15</v>
      </c>
      <c r="AP153" s="418" t="s">
        <v>1209</v>
      </c>
      <c r="AQ153" s="36"/>
      <c r="AR153" s="418" t="s">
        <v>1210</v>
      </c>
      <c r="AS153" s="36"/>
    </row>
    <row r="154" spans="2:47" ht="89">
      <c r="B154" s="442"/>
      <c r="AO154" s="45">
        <v>15</v>
      </c>
      <c r="AP154" s="418" t="s">
        <v>1211</v>
      </c>
      <c r="AQ154" s="36"/>
      <c r="AR154" s="414" t="s">
        <v>1212</v>
      </c>
      <c r="AS154" s="141"/>
      <c r="AT154" s="418" t="s">
        <v>1213</v>
      </c>
    </row>
    <row r="155" spans="2:47" ht="76.5">
      <c r="B155" s="442"/>
      <c r="AO155" s="45">
        <v>15</v>
      </c>
      <c r="AP155" s="418" t="s">
        <v>1214</v>
      </c>
      <c r="AQ155" s="36"/>
      <c r="AR155" s="418" t="s">
        <v>1215</v>
      </c>
      <c r="AS155" s="36"/>
      <c r="AT155" s="141"/>
    </row>
    <row r="156" spans="2:47" ht="76.5">
      <c r="B156" s="442"/>
      <c r="AO156" s="45">
        <v>15</v>
      </c>
      <c r="AP156" s="418" t="s">
        <v>1216</v>
      </c>
      <c r="AQ156" s="36"/>
      <c r="AR156" s="443" t="s">
        <v>1217</v>
      </c>
      <c r="AS156" s="36"/>
    </row>
    <row r="157" spans="2:47" ht="76.5">
      <c r="B157" s="442"/>
      <c r="AO157" s="45">
        <v>15</v>
      </c>
      <c r="AP157" s="444" t="s">
        <v>1218</v>
      </c>
      <c r="AQ157" s="36"/>
      <c r="AR157" s="443" t="s">
        <v>1219</v>
      </c>
      <c r="AS157" s="36"/>
    </row>
    <row r="158" spans="2:47" ht="89">
      <c r="B158" s="442"/>
      <c r="AO158" s="45">
        <v>15</v>
      </c>
      <c r="AP158" s="444" t="s">
        <v>1220</v>
      </c>
      <c r="AQ158" s="36"/>
      <c r="AR158" s="443" t="s">
        <v>1221</v>
      </c>
      <c r="AS158" s="36"/>
    </row>
    <row r="159" spans="2:47" ht="226.5">
      <c r="B159" s="442"/>
      <c r="AO159" s="45">
        <v>15</v>
      </c>
      <c r="AP159" s="444" t="s">
        <v>725</v>
      </c>
      <c r="AQ159" s="36" t="s">
        <v>791</v>
      </c>
      <c r="AR159" s="445" t="s">
        <v>1222</v>
      </c>
      <c r="AS159" s="141"/>
      <c r="AT159" s="436"/>
    </row>
    <row r="160" spans="2:47" ht="101.5">
      <c r="B160" s="442"/>
      <c r="AO160" s="45">
        <v>15</v>
      </c>
      <c r="AP160" s="444" t="s">
        <v>271</v>
      </c>
      <c r="AQ160" s="36" t="s">
        <v>1223</v>
      </c>
      <c r="AR160" s="444" t="s">
        <v>272</v>
      </c>
      <c r="AS160" s="36" t="s">
        <v>1223</v>
      </c>
      <c r="AT160" s="141"/>
    </row>
    <row r="161" spans="2:50" ht="114">
      <c r="B161" s="442"/>
      <c r="AO161" s="45">
        <v>15</v>
      </c>
      <c r="AP161" s="444" t="s">
        <v>1224</v>
      </c>
      <c r="AQ161" s="36"/>
      <c r="AR161" s="444" t="s">
        <v>1225</v>
      </c>
      <c r="AS161" s="36"/>
    </row>
    <row r="162" spans="2:50" ht="89">
      <c r="B162" s="442"/>
      <c r="AO162" s="45">
        <v>15</v>
      </c>
      <c r="AP162" s="444" t="s">
        <v>1226</v>
      </c>
      <c r="AQ162" s="36"/>
      <c r="AR162" s="444" t="s">
        <v>1227</v>
      </c>
      <c r="AS162" s="36"/>
      <c r="AT162" s="141"/>
    </row>
    <row r="163" spans="2:50" ht="214">
      <c r="B163" s="442"/>
      <c r="AN163" s="413" t="s">
        <v>1228</v>
      </c>
      <c r="AO163" s="45">
        <v>16</v>
      </c>
      <c r="AP163" s="444" t="s">
        <v>461</v>
      </c>
      <c r="AQ163" s="36" t="s">
        <v>459</v>
      </c>
      <c r="AR163" s="443" t="s">
        <v>1229</v>
      </c>
      <c r="AS163" s="36"/>
      <c r="AT163" s="445" t="s">
        <v>1230</v>
      </c>
      <c r="AU163" s="446" t="s">
        <v>462</v>
      </c>
      <c r="AV163" s="170" t="s">
        <v>459</v>
      </c>
      <c r="AW163" s="446" t="s">
        <v>1029</v>
      </c>
      <c r="AX163" s="45" t="s">
        <v>459</v>
      </c>
    </row>
    <row r="164" spans="2:50" ht="64">
      <c r="B164" s="442"/>
      <c r="AO164" s="45">
        <v>16</v>
      </c>
      <c r="AP164" s="446" t="s">
        <v>1231</v>
      </c>
      <c r="AQ164" s="141"/>
      <c r="AR164" s="444" t="s">
        <v>1232</v>
      </c>
      <c r="AS164" s="36"/>
      <c r="AT164" s="445" t="s">
        <v>1233</v>
      </c>
      <c r="AU164" s="446" t="s">
        <v>1030</v>
      </c>
      <c r="AV164" s="170" t="s">
        <v>459</v>
      </c>
    </row>
    <row r="165" spans="2:50" ht="101.5">
      <c r="B165" s="442"/>
      <c r="AO165" s="45">
        <v>16</v>
      </c>
      <c r="AP165" s="432" t="s">
        <v>1234</v>
      </c>
      <c r="AQ165" s="141"/>
      <c r="AR165" s="443" t="s">
        <v>1235</v>
      </c>
      <c r="AS165" s="36"/>
      <c r="AT165" s="445" t="s">
        <v>1236</v>
      </c>
      <c r="AU165" s="445" t="s">
        <v>1237</v>
      </c>
    </row>
    <row r="166" spans="2:50" ht="89">
      <c r="B166" s="442"/>
      <c r="AO166" s="45">
        <v>16</v>
      </c>
      <c r="AP166" s="446" t="s">
        <v>273</v>
      </c>
      <c r="AQ166" s="141" t="s">
        <v>1223</v>
      </c>
      <c r="AR166" s="443" t="s">
        <v>1238</v>
      </c>
      <c r="AS166" s="36"/>
      <c r="AT166" s="445" t="s">
        <v>1239</v>
      </c>
    </row>
    <row r="167" spans="2:50" ht="101.5">
      <c r="B167" s="442"/>
      <c r="AO167" s="45">
        <v>16</v>
      </c>
      <c r="AP167" s="141" t="s">
        <v>866</v>
      </c>
      <c r="AQ167" s="141" t="s">
        <v>864</v>
      </c>
      <c r="AR167" s="444" t="s">
        <v>1240</v>
      </c>
      <c r="AS167" s="36"/>
      <c r="AT167" s="445" t="s">
        <v>1241</v>
      </c>
    </row>
    <row r="168" spans="2:50" ht="89">
      <c r="AO168" s="45">
        <v>16</v>
      </c>
      <c r="AP168" s="141" t="s">
        <v>352</v>
      </c>
      <c r="AQ168" s="141" t="s">
        <v>1242</v>
      </c>
      <c r="AR168" s="443" t="s">
        <v>1243</v>
      </c>
      <c r="AS168" s="36"/>
      <c r="AT168" s="446" t="s">
        <v>1244</v>
      </c>
    </row>
    <row r="169" spans="2:50" ht="126.5">
      <c r="AO169" s="45">
        <v>16</v>
      </c>
      <c r="AP169" s="141" t="s">
        <v>649</v>
      </c>
      <c r="AQ169" s="141" t="s">
        <v>1245</v>
      </c>
      <c r="AR169" s="444" t="s">
        <v>1246</v>
      </c>
      <c r="AS169" s="36"/>
      <c r="AT169" s="446" t="s">
        <v>1247</v>
      </c>
    </row>
    <row r="170" spans="2:50" ht="51.5">
      <c r="AO170" s="45">
        <v>16</v>
      </c>
      <c r="AP170" s="445" t="s">
        <v>1248</v>
      </c>
      <c r="AQ170" s="141"/>
      <c r="AR170" s="445" t="s">
        <v>1249</v>
      </c>
      <c r="AS170" s="141"/>
      <c r="AT170" s="436"/>
    </row>
    <row r="171" spans="2:50" ht="64">
      <c r="AO171" s="45">
        <v>16</v>
      </c>
      <c r="AP171" s="444" t="s">
        <v>1250</v>
      </c>
      <c r="AQ171" s="36"/>
      <c r="AR171" s="446" t="s">
        <v>1251</v>
      </c>
      <c r="AS171" s="141"/>
      <c r="AT171" s="141"/>
    </row>
    <row r="172" spans="2:50" ht="114">
      <c r="AO172" s="45">
        <v>16</v>
      </c>
      <c r="AP172" s="141" t="s">
        <v>353</v>
      </c>
      <c r="AQ172" s="141" t="s">
        <v>1242</v>
      </c>
      <c r="AR172" s="445" t="s">
        <v>1252</v>
      </c>
      <c r="AS172" s="141"/>
      <c r="AT172" s="443" t="s">
        <v>1253</v>
      </c>
    </row>
    <row r="173" spans="2:50" ht="101.5">
      <c r="AO173" s="45">
        <v>16</v>
      </c>
      <c r="AP173" s="443" t="s">
        <v>1254</v>
      </c>
      <c r="AQ173" s="36"/>
      <c r="AR173" s="443" t="s">
        <v>1255</v>
      </c>
      <c r="AS173" s="36"/>
      <c r="AT173" s="141"/>
    </row>
    <row r="174" spans="2:50" ht="101.5">
      <c r="AO174" s="45">
        <v>16</v>
      </c>
      <c r="AP174" s="444" t="s">
        <v>1256</v>
      </c>
      <c r="AQ174" s="36"/>
      <c r="AR174" s="444" t="s">
        <v>1257</v>
      </c>
      <c r="AS174" s="36"/>
    </row>
    <row r="175" spans="2:50" ht="114">
      <c r="AN175" s="413" t="s">
        <v>1258</v>
      </c>
      <c r="AO175" s="45">
        <v>17</v>
      </c>
      <c r="AP175" s="443" t="s">
        <v>1259</v>
      </c>
      <c r="AQ175" s="36"/>
      <c r="AR175" s="443" t="s">
        <v>1260</v>
      </c>
      <c r="AS175" s="36"/>
      <c r="AT175" s="445" t="s">
        <v>1261</v>
      </c>
    </row>
    <row r="176" spans="2:50" ht="251.5">
      <c r="AO176" s="45">
        <v>17</v>
      </c>
      <c r="AP176" s="445" t="s">
        <v>1262</v>
      </c>
      <c r="AQ176" s="141"/>
      <c r="AR176" s="443" t="s">
        <v>1263</v>
      </c>
      <c r="AS176" s="36"/>
    </row>
    <row r="177" spans="41:48" ht="64">
      <c r="AO177" s="45">
        <v>17</v>
      </c>
      <c r="AP177" s="443" t="s">
        <v>1264</v>
      </c>
      <c r="AQ177" s="36"/>
      <c r="AR177" s="445" t="s">
        <v>1265</v>
      </c>
      <c r="AS177" s="141"/>
      <c r="AT177" s="445" t="s">
        <v>1266</v>
      </c>
    </row>
    <row r="178" spans="41:48" ht="126.5">
      <c r="AO178" s="45">
        <v>17</v>
      </c>
      <c r="AP178" s="443" t="s">
        <v>1267</v>
      </c>
      <c r="AQ178" s="36"/>
      <c r="AR178" s="443" t="s">
        <v>1268</v>
      </c>
      <c r="AS178" s="36"/>
      <c r="AT178" s="141"/>
    </row>
    <row r="179" spans="41:48" ht="76.5">
      <c r="AO179" s="45">
        <v>17</v>
      </c>
      <c r="AP179" s="443" t="s">
        <v>1269</v>
      </c>
      <c r="AQ179" s="36"/>
      <c r="AR179" s="443" t="s">
        <v>1270</v>
      </c>
      <c r="AS179" s="36"/>
    </row>
    <row r="180" spans="41:48" ht="151.5">
      <c r="AO180" s="45">
        <v>17</v>
      </c>
      <c r="AP180" s="36" t="s">
        <v>223</v>
      </c>
      <c r="AQ180" s="36" t="s">
        <v>212</v>
      </c>
      <c r="AR180" s="444" t="s">
        <v>1271</v>
      </c>
      <c r="AS180" s="36"/>
    </row>
    <row r="181" spans="41:48" ht="101.5">
      <c r="AO181" s="45">
        <v>17</v>
      </c>
      <c r="AP181" s="443" t="s">
        <v>1272</v>
      </c>
      <c r="AQ181" s="36"/>
      <c r="AR181" s="443" t="s">
        <v>1273</v>
      </c>
      <c r="AS181" s="36"/>
    </row>
    <row r="182" spans="41:48" ht="139">
      <c r="AO182" s="45">
        <v>17</v>
      </c>
      <c r="AP182" s="443" t="s">
        <v>1274</v>
      </c>
      <c r="AQ182" s="36"/>
      <c r="AR182" s="444" t="s">
        <v>1275</v>
      </c>
      <c r="AS182" s="36"/>
    </row>
    <row r="183" spans="41:48" ht="126.5">
      <c r="AO183" s="45">
        <v>17</v>
      </c>
      <c r="AP183" s="443" t="s">
        <v>1276</v>
      </c>
      <c r="AQ183" s="36"/>
      <c r="AR183" s="443" t="s">
        <v>1277</v>
      </c>
      <c r="AS183" s="36"/>
    </row>
    <row r="184" spans="41:48" ht="114">
      <c r="AO184" s="45">
        <v>17</v>
      </c>
      <c r="AP184" s="443" t="s">
        <v>1278</v>
      </c>
      <c r="AQ184" s="36"/>
      <c r="AR184" s="443" t="s">
        <v>1279</v>
      </c>
      <c r="AS184" s="36"/>
    </row>
    <row r="185" spans="41:48" ht="89">
      <c r="AO185" s="45">
        <v>17</v>
      </c>
      <c r="AP185" s="443" t="s">
        <v>1280</v>
      </c>
      <c r="AQ185" s="36"/>
      <c r="AR185" s="443" t="s">
        <v>1281</v>
      </c>
      <c r="AS185" s="36"/>
    </row>
    <row r="186" spans="41:48" ht="164">
      <c r="AO186" s="45">
        <v>17</v>
      </c>
      <c r="AP186" s="443" t="s">
        <v>1282</v>
      </c>
      <c r="AQ186" s="36"/>
      <c r="AR186" s="443" t="s">
        <v>1283</v>
      </c>
      <c r="AS186" s="36"/>
    </row>
    <row r="187" spans="41:48" ht="51.5">
      <c r="AO187" s="45">
        <v>17</v>
      </c>
      <c r="AP187" s="443" t="s">
        <v>1284</v>
      </c>
      <c r="AQ187" s="36"/>
      <c r="AR187" s="443" t="s">
        <v>1285</v>
      </c>
      <c r="AS187" s="36"/>
    </row>
    <row r="188" spans="41:48" ht="51.5">
      <c r="AO188" s="45">
        <v>17</v>
      </c>
      <c r="AP188" s="444" t="s">
        <v>726</v>
      </c>
      <c r="AQ188" s="36" t="s">
        <v>791</v>
      </c>
      <c r="AR188" s="443" t="s">
        <v>1286</v>
      </c>
      <c r="AS188" s="36"/>
    </row>
    <row r="189" spans="41:48" ht="76.5">
      <c r="AO189" s="45">
        <v>17</v>
      </c>
      <c r="AP189" s="443" t="s">
        <v>1287</v>
      </c>
      <c r="AQ189" s="36"/>
      <c r="AR189" s="443" t="s">
        <v>1288</v>
      </c>
      <c r="AS189" s="36"/>
    </row>
    <row r="190" spans="41:48" ht="139">
      <c r="AO190" s="45">
        <v>17</v>
      </c>
      <c r="AP190" s="443" t="s">
        <v>1289</v>
      </c>
      <c r="AQ190" s="36"/>
      <c r="AR190" s="443" t="s">
        <v>1290</v>
      </c>
      <c r="AS190" s="36"/>
    </row>
    <row r="191" spans="41:48" ht="76.5">
      <c r="AO191" s="45">
        <v>17</v>
      </c>
      <c r="AP191" s="444" t="s">
        <v>778</v>
      </c>
      <c r="AQ191" s="36" t="s">
        <v>1291</v>
      </c>
      <c r="AR191" s="443" t="s">
        <v>1292</v>
      </c>
      <c r="AS191" s="36"/>
    </row>
    <row r="192" spans="41:48" ht="176.5">
      <c r="AO192" s="45">
        <v>17</v>
      </c>
      <c r="AP192" s="443" t="s">
        <v>1293</v>
      </c>
      <c r="AQ192" s="36"/>
      <c r="AR192" s="444" t="s">
        <v>1294</v>
      </c>
      <c r="AS192" s="36"/>
      <c r="AT192" s="445" t="s">
        <v>1295</v>
      </c>
      <c r="AV192" s="445" t="s">
        <v>1296</v>
      </c>
    </row>
    <row r="193" spans="41:48" ht="114">
      <c r="AO193" s="45">
        <v>17</v>
      </c>
      <c r="AP193" s="446" t="s">
        <v>1297</v>
      </c>
      <c r="AQ193" s="447" t="s">
        <v>185</v>
      </c>
      <c r="AR193" s="443" t="s">
        <v>1298</v>
      </c>
      <c r="AS193" s="36"/>
      <c r="AT193" s="445" t="s">
        <v>1299</v>
      </c>
      <c r="AV193" s="445" t="s">
        <v>1300</v>
      </c>
    </row>
    <row r="194" spans="41:48">
      <c r="AP194" s="436"/>
      <c r="AQ194" s="436"/>
      <c r="AR194" s="436"/>
      <c r="AS194" s="436"/>
    </row>
    <row r="195" spans="41:48">
      <c r="AR195" s="141"/>
      <c r="AS195" s="141"/>
    </row>
    <row r="196" spans="41:48">
      <c r="AR196" s="141"/>
      <c r="AS196" s="141"/>
    </row>
    <row r="197" spans="41:48">
      <c r="AR197" s="141"/>
      <c r="AS197" s="141"/>
    </row>
  </sheetData>
  <sheetProtection sheet="1" objects="1" scenarios="1" selectLockedCells="1" selectUnlockedCells="1"/>
  <mergeCells count="5">
    <mergeCell ref="C8:C12"/>
    <mergeCell ref="C22:C23"/>
    <mergeCell ref="C37:C38"/>
    <mergeCell ref="C70:C71"/>
    <mergeCell ref="C92:C93"/>
  </mergeCell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MJ16"/>
  <sheetViews>
    <sheetView showGridLines="0" zoomScale="130" zoomScaleNormal="130" workbookViewId="0">
      <selection activeCell="H11" sqref="H11"/>
    </sheetView>
  </sheetViews>
  <sheetFormatPr baseColWidth="10" defaultColWidth="11.7265625" defaultRowHeight="15.5"/>
  <cols>
    <col min="1" max="1" width="22.7265625" style="8" customWidth="1"/>
    <col min="2" max="2" width="39.36328125" style="8" customWidth="1"/>
    <col min="3" max="3" width="4" style="8" customWidth="1"/>
    <col min="4" max="4" width="63.453125" style="8" customWidth="1"/>
    <col min="5" max="1024" width="11.7265625" style="8"/>
  </cols>
  <sheetData>
    <row r="2" spans="2:8" ht="60.65" customHeight="1">
      <c r="H2" s="448"/>
    </row>
    <row r="3" spans="2:8" ht="30">
      <c r="B3" s="449" t="s">
        <v>1301</v>
      </c>
    </row>
    <row r="7" spans="2:8">
      <c r="B7" s="450" t="s">
        <v>1302</v>
      </c>
      <c r="C7" s="451"/>
      <c r="D7" s="450" t="s">
        <v>1303</v>
      </c>
    </row>
    <row r="9" spans="2:8" ht="49.65" customHeight="1">
      <c r="B9" s="448" t="s">
        <v>1304</v>
      </c>
      <c r="D9" s="140" t="s">
        <v>1305</v>
      </c>
    </row>
    <row r="10" spans="2:8" ht="48.75" customHeight="1">
      <c r="B10" s="448" t="s">
        <v>1306</v>
      </c>
      <c r="D10" s="140" t="s">
        <v>1307</v>
      </c>
    </row>
    <row r="11" spans="2:8" ht="58.9" customHeight="1">
      <c r="B11" s="448" t="s">
        <v>1308</v>
      </c>
      <c r="D11" s="140" t="s">
        <v>1309</v>
      </c>
    </row>
    <row r="12" spans="2:8" ht="40.4" customHeight="1">
      <c r="B12" s="448" t="s">
        <v>1310</v>
      </c>
      <c r="D12" s="140" t="s">
        <v>1311</v>
      </c>
    </row>
    <row r="13" spans="2:8" ht="38.75" customHeight="1">
      <c r="B13" s="448" t="s">
        <v>1312</v>
      </c>
      <c r="D13" s="140" t="s">
        <v>1313</v>
      </c>
    </row>
    <row r="14" spans="2:8" ht="86.75" customHeight="1">
      <c r="B14" s="448" t="s">
        <v>1314</v>
      </c>
      <c r="D14" s="140" t="s">
        <v>1315</v>
      </c>
    </row>
    <row r="15" spans="2:8" ht="37.5" customHeight="1">
      <c r="B15" s="448" t="s">
        <v>1316</v>
      </c>
      <c r="D15" s="140" t="s">
        <v>1317</v>
      </c>
    </row>
    <row r="16" spans="2:8" ht="38.75" customHeight="1">
      <c r="B16" s="448" t="s">
        <v>1318</v>
      </c>
      <c r="D16" s="140" t="s">
        <v>1319</v>
      </c>
    </row>
  </sheetData>
  <sheetProtection sheet="1" objects="1" scenarios="1" selectLockedCells="1" selectUnlockedCells="1"/>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I83"/>
  <sheetViews>
    <sheetView showGridLines="0" topLeftCell="X10" zoomScale="130" zoomScaleNormal="130" workbookViewId="0">
      <selection activeCell="AI11" sqref="AI11"/>
    </sheetView>
  </sheetViews>
  <sheetFormatPr baseColWidth="10" defaultColWidth="11.7265625" defaultRowHeight="13"/>
  <cols>
    <col min="1" max="1" width="14" style="36" customWidth="1"/>
    <col min="2" max="2" width="14" style="37" customWidth="1"/>
    <col min="3" max="6" width="14" style="37" hidden="1" customWidth="1"/>
    <col min="7" max="7" width="14" style="38" hidden="1" customWidth="1"/>
    <col min="8" max="8" width="5.7265625" style="38" customWidth="1"/>
    <col min="9" max="9" width="11.36328125" style="38" customWidth="1"/>
    <col min="10" max="17" width="14" style="37" hidden="1" customWidth="1"/>
    <col min="18" max="18" width="3.54296875" style="39" customWidth="1"/>
    <col min="19" max="19" width="14" style="39" customWidth="1"/>
    <col min="20" max="21" width="14" style="37" hidden="1" customWidth="1"/>
    <col min="22" max="22" width="19.08984375" style="37" hidden="1" customWidth="1"/>
    <col min="23" max="23" width="8.26953125" style="37" customWidth="1"/>
    <col min="24" max="24" width="16.7265625" style="36" customWidth="1"/>
    <col min="25" max="25" width="39.54296875" style="36" hidden="1" customWidth="1"/>
    <col min="26" max="26" width="10.08984375" style="40" customWidth="1"/>
    <col min="27" max="27" width="35.08984375" style="41" customWidth="1"/>
    <col min="28" max="28" width="29.453125" style="42" hidden="1" customWidth="1"/>
    <col min="29" max="29" width="9.26953125" style="43" customWidth="1"/>
    <col min="30" max="30" width="29.36328125" style="41" customWidth="1"/>
    <col min="31" max="31" width="17.90625" style="41" customWidth="1"/>
    <col min="32" max="32" width="15.7265625" style="41" customWidth="1"/>
    <col min="33" max="33" width="12.36328125" style="41" customWidth="1"/>
    <col min="34" max="34" width="9.26953125" style="41" customWidth="1"/>
    <col min="35" max="35" width="27.54296875" style="41" customWidth="1"/>
    <col min="36" max="36" width="15.7265625" style="41" customWidth="1"/>
    <col min="37" max="37" width="29" style="41" hidden="1" customWidth="1"/>
    <col min="38" max="38" width="14" style="44" hidden="1" customWidth="1"/>
    <col min="39" max="39" width="14" style="45" hidden="1" customWidth="1"/>
    <col min="40" max="40" width="16.453125" style="45" customWidth="1"/>
    <col min="41" max="41" width="14" style="45" customWidth="1"/>
    <col min="42" max="42" width="35" style="45" customWidth="1"/>
    <col min="43" max="43" width="24.7265625" style="45" customWidth="1"/>
    <col min="44" max="44" width="14" style="46" customWidth="1"/>
    <col min="45" max="45" width="14" style="47" customWidth="1"/>
    <col min="46" max="63" width="14" style="45" customWidth="1"/>
    <col min="64" max="1023" width="11.7265625" style="45"/>
  </cols>
  <sheetData>
    <row r="1" spans="1:47" ht="41.65" customHeight="1">
      <c r="A1" s="36" t="s">
        <v>17</v>
      </c>
    </row>
    <row r="2" spans="1:47" ht="29.5" customHeight="1">
      <c r="B2" s="48" t="s">
        <v>18</v>
      </c>
      <c r="C2" s="49"/>
      <c r="D2" s="49"/>
      <c r="E2" s="49"/>
      <c r="F2" s="49"/>
      <c r="G2" s="49"/>
      <c r="H2" s="50"/>
      <c r="I2" s="50"/>
      <c r="J2" s="51"/>
      <c r="K2" s="51"/>
      <c r="L2" s="51"/>
      <c r="M2" s="51"/>
      <c r="N2" s="51"/>
      <c r="O2" s="51"/>
      <c r="P2" s="51"/>
      <c r="Q2" s="51"/>
      <c r="R2" s="49"/>
      <c r="S2" s="49"/>
      <c r="T2" s="51"/>
      <c r="U2" s="51"/>
      <c r="V2" s="51"/>
      <c r="W2" s="51"/>
      <c r="X2" s="52">
        <v>15</v>
      </c>
      <c r="Y2" s="45"/>
      <c r="Z2" s="53"/>
      <c r="AA2" s="7" t="s">
        <v>4</v>
      </c>
      <c r="AB2" s="7"/>
      <c r="AC2" s="7"/>
      <c r="AD2" s="7"/>
      <c r="AE2" s="7"/>
      <c r="AF2" s="7"/>
      <c r="AG2" s="7"/>
      <c r="AH2" s="7"/>
      <c r="AI2" s="7"/>
      <c r="AN2" s="54" t="s">
        <v>19</v>
      </c>
      <c r="AO2" s="55"/>
      <c r="AP2" s="55"/>
      <c r="AQ2" s="55">
        <f>AR13*X2/100</f>
        <v>15</v>
      </c>
    </row>
    <row r="3" spans="1:47" ht="59.75" customHeight="1"/>
    <row r="4" spans="1:47" ht="40">
      <c r="B4" s="56" t="s">
        <v>20</v>
      </c>
      <c r="C4" s="56" t="s">
        <v>21</v>
      </c>
      <c r="D4" s="57"/>
      <c r="E4" s="57"/>
      <c r="F4" s="57"/>
      <c r="G4" s="58"/>
      <c r="I4" s="59" t="s">
        <v>22</v>
      </c>
      <c r="J4" s="59" t="s">
        <v>23</v>
      </c>
      <c r="K4" s="60"/>
      <c r="L4" s="60"/>
      <c r="M4" s="60"/>
      <c r="N4" s="60"/>
      <c r="O4" s="60"/>
      <c r="P4" s="60"/>
      <c r="Q4" s="60"/>
      <c r="S4" s="61" t="s">
        <v>24</v>
      </c>
      <c r="T4" s="61" t="s">
        <v>24</v>
      </c>
      <c r="U4" s="62"/>
      <c r="V4" s="62"/>
      <c r="X4" s="63" t="s">
        <v>25</v>
      </c>
      <c r="Y4" s="64" t="s">
        <v>26</v>
      </c>
      <c r="Z4" s="65" t="s">
        <v>27</v>
      </c>
      <c r="AA4" s="66" t="s">
        <v>28</v>
      </c>
      <c r="AB4" s="67" t="s">
        <v>29</v>
      </c>
      <c r="AC4" s="68" t="s">
        <v>27</v>
      </c>
      <c r="AD4" s="69" t="s">
        <v>29</v>
      </c>
      <c r="AE4" s="70" t="s">
        <v>25</v>
      </c>
      <c r="AF4" s="71" t="s">
        <v>30</v>
      </c>
      <c r="AG4" s="72" t="s">
        <v>31</v>
      </c>
      <c r="AH4" s="73" t="s">
        <v>27</v>
      </c>
      <c r="AI4" s="74"/>
      <c r="AJ4" s="75" t="s">
        <v>25</v>
      </c>
      <c r="AN4" s="71" t="s">
        <v>30</v>
      </c>
      <c r="AO4" s="72" t="s">
        <v>31</v>
      </c>
      <c r="AP4" s="76"/>
      <c r="AQ4" s="77" t="s">
        <v>32</v>
      </c>
      <c r="AR4" s="78" t="s">
        <v>33</v>
      </c>
      <c r="AS4" s="79"/>
      <c r="AT4" s="80" t="s">
        <v>34</v>
      </c>
      <c r="AU4" s="80"/>
    </row>
    <row r="5" spans="1:47" ht="18">
      <c r="T5" s="38"/>
      <c r="U5" s="38"/>
      <c r="X5" s="81"/>
      <c r="AC5" s="82"/>
      <c r="AE5" s="83"/>
      <c r="AF5" s="84"/>
      <c r="AG5" s="85"/>
      <c r="AH5" s="86"/>
      <c r="AJ5" s="87"/>
      <c r="AK5" s="88" t="s">
        <v>35</v>
      </c>
      <c r="AL5" s="89"/>
      <c r="AM5" s="90"/>
      <c r="AN5" s="84"/>
      <c r="AO5" s="85"/>
      <c r="AP5" s="91"/>
      <c r="AQ5" s="92"/>
      <c r="AR5" s="93"/>
      <c r="AS5" s="91"/>
    </row>
    <row r="6" spans="1:47" ht="168.75" customHeight="1">
      <c r="C6" s="94" t="s">
        <v>36</v>
      </c>
      <c r="D6" s="94" t="s">
        <v>37</v>
      </c>
      <c r="E6" s="94" t="s">
        <v>38</v>
      </c>
      <c r="F6" s="94" t="s">
        <v>39</v>
      </c>
      <c r="G6" s="94" t="s">
        <v>40</v>
      </c>
      <c r="H6" s="95"/>
      <c r="I6" s="96"/>
      <c r="J6" s="96" t="s">
        <v>41</v>
      </c>
      <c r="K6" s="96" t="s">
        <v>42</v>
      </c>
      <c r="L6" s="96" t="s">
        <v>43</v>
      </c>
      <c r="M6" s="96" t="s">
        <v>44</v>
      </c>
      <c r="N6" s="97"/>
      <c r="O6" s="97"/>
      <c r="P6" s="97"/>
      <c r="Q6" s="97"/>
      <c r="R6" s="98"/>
      <c r="S6" s="99"/>
      <c r="T6" s="99" t="s">
        <v>45</v>
      </c>
      <c r="U6" s="100" t="s">
        <v>46</v>
      </c>
      <c r="V6" s="101"/>
      <c r="W6" s="102"/>
      <c r="X6" s="103">
        <v>5</v>
      </c>
      <c r="Y6" s="104" t="s">
        <v>47</v>
      </c>
      <c r="Z6" s="82" t="s">
        <v>48</v>
      </c>
      <c r="AA6" s="105" t="s">
        <v>49</v>
      </c>
      <c r="AB6" s="106" t="s">
        <v>50</v>
      </c>
      <c r="AC6" s="82" t="s">
        <v>51</v>
      </c>
      <c r="AD6" s="107" t="s">
        <v>52</v>
      </c>
      <c r="AE6" s="87">
        <v>50</v>
      </c>
      <c r="AF6" s="108" t="s">
        <v>53</v>
      </c>
      <c r="AG6" s="109">
        <f>IF(AF6=AI16,SUM(AH16:AH19),IF(AF6=AI17,SUM(AH17:AH19),IF(AF6=AI18,SUM(AH18:AH19),IF(AF6=AI19,AH19,0))))</f>
        <v>100</v>
      </c>
      <c r="AH6" s="40" t="s">
        <v>54</v>
      </c>
      <c r="AI6" s="107" t="s">
        <v>55</v>
      </c>
      <c r="AJ6" s="87">
        <v>50</v>
      </c>
      <c r="AK6" s="110" t="s">
        <v>56</v>
      </c>
      <c r="AL6" s="110" t="s">
        <v>57</v>
      </c>
      <c r="AN6" s="108" t="s">
        <v>58</v>
      </c>
      <c r="AO6" s="109">
        <f>IF(AN6=AI22,SUM(AH22:AH25),IF(AN6=AI23,SUM(AH23:AH25),IF(AN6=AI24,SUM(AH24:AH25),IF(AN6=AI25,AH25,0))))</f>
        <v>100</v>
      </c>
      <c r="AP6" s="111"/>
      <c r="AQ6" s="112">
        <f t="shared" ref="AQ6:AQ11" si="0">AO6*AJ6/100+AE6*AG6/100</f>
        <v>100</v>
      </c>
      <c r="AR6" s="113">
        <f>AQ6*X6/100</f>
        <v>5</v>
      </c>
      <c r="AS6" s="114"/>
      <c r="AT6" s="8" t="s">
        <v>59</v>
      </c>
      <c r="AU6" s="8" t="s">
        <v>60</v>
      </c>
    </row>
    <row r="7" spans="1:47" ht="124.5" customHeight="1">
      <c r="C7" s="115" t="s">
        <v>61</v>
      </c>
      <c r="D7" s="116" t="s">
        <v>37</v>
      </c>
      <c r="E7" s="116" t="s">
        <v>62</v>
      </c>
      <c r="F7" s="116" t="s">
        <v>63</v>
      </c>
      <c r="G7" s="94" t="s">
        <v>63</v>
      </c>
      <c r="H7" s="95"/>
      <c r="I7" s="96"/>
      <c r="J7" s="117" t="s">
        <v>64</v>
      </c>
      <c r="K7" s="117" t="s">
        <v>65</v>
      </c>
      <c r="L7" s="117" t="s">
        <v>66</v>
      </c>
      <c r="M7" s="117" t="s">
        <v>67</v>
      </c>
      <c r="N7" s="117" t="s">
        <v>68</v>
      </c>
      <c r="O7" s="117" t="s">
        <v>69</v>
      </c>
      <c r="P7" s="118" t="s">
        <v>70</v>
      </c>
      <c r="Q7" s="119" t="s">
        <v>71</v>
      </c>
      <c r="R7" s="120"/>
      <c r="S7" s="99"/>
      <c r="T7" s="100" t="s">
        <v>72</v>
      </c>
      <c r="W7" s="121"/>
      <c r="X7" s="103">
        <v>40</v>
      </c>
      <c r="Y7" s="122" t="s">
        <v>73</v>
      </c>
      <c r="Z7" s="40" t="s">
        <v>74</v>
      </c>
      <c r="AA7" s="123" t="s">
        <v>75</v>
      </c>
      <c r="AB7" s="106" t="s">
        <v>76</v>
      </c>
      <c r="AC7" s="82" t="s">
        <v>77</v>
      </c>
      <c r="AD7" s="107" t="s">
        <v>78</v>
      </c>
      <c r="AE7" s="87">
        <v>70</v>
      </c>
      <c r="AF7" s="108" t="s">
        <v>79</v>
      </c>
      <c r="AG7" s="109">
        <f>IF(AF7=AI28,SUM(AH28:AH32),IF(AF7=AI29,SUM(AH29:AH32),IF(AF7=AI30,SUM(AH30:AH32),IF(AF7=AI31,SUM(AH31:AH32),IF(AF7=AI32,AH32,0)))))</f>
        <v>100</v>
      </c>
      <c r="AH7" s="40" t="s">
        <v>80</v>
      </c>
      <c r="AI7" s="107" t="s">
        <v>81</v>
      </c>
      <c r="AJ7" s="87">
        <v>30</v>
      </c>
      <c r="AK7" s="41" t="s">
        <v>82</v>
      </c>
      <c r="AL7" s="41" t="s">
        <v>83</v>
      </c>
      <c r="AN7" s="108" t="s">
        <v>84</v>
      </c>
      <c r="AO7" s="109">
        <f>IF(AN7=AI35,SUM(AH35:AH40),IF(AN7=AI36,SUM(AH36:AH40),IF(AN7=AI37,SUM(AH37:AH40),IF(AN7=AI38,SUM(AH38:AH40),IF(AN7=AI40,AH40,0)))))</f>
        <v>100</v>
      </c>
      <c r="AP7" s="111"/>
      <c r="AQ7" s="112">
        <f t="shared" si="0"/>
        <v>100</v>
      </c>
      <c r="AR7" s="113">
        <f>AQ7*X7/100</f>
        <v>40</v>
      </c>
      <c r="AS7" s="114"/>
      <c r="AT7" s="8" t="s">
        <v>60</v>
      </c>
      <c r="AU7" s="8" t="s">
        <v>59</v>
      </c>
    </row>
    <row r="8" spans="1:47" ht="237.5">
      <c r="C8" s="115" t="s">
        <v>85</v>
      </c>
      <c r="D8" s="116" t="s">
        <v>37</v>
      </c>
      <c r="E8" s="116" t="s">
        <v>86</v>
      </c>
      <c r="F8" s="116" t="s">
        <v>63</v>
      </c>
      <c r="G8" s="94" t="s">
        <v>63</v>
      </c>
      <c r="H8" s="95"/>
      <c r="I8" s="96"/>
      <c r="J8" s="117" t="s">
        <v>87</v>
      </c>
      <c r="K8" s="117" t="s">
        <v>88</v>
      </c>
      <c r="L8" s="117" t="s">
        <v>89</v>
      </c>
      <c r="M8" s="119" t="s">
        <v>90</v>
      </c>
      <c r="N8" s="119" t="s">
        <v>91</v>
      </c>
      <c r="O8" s="101"/>
      <c r="P8" s="101"/>
      <c r="Q8" s="101"/>
      <c r="R8" s="124"/>
      <c r="S8" s="99"/>
      <c r="T8" s="100" t="s">
        <v>92</v>
      </c>
      <c r="U8" s="101"/>
      <c r="V8" s="101"/>
      <c r="W8" s="102"/>
      <c r="X8" s="103">
        <v>25</v>
      </c>
      <c r="Y8" s="125" t="s">
        <v>93</v>
      </c>
      <c r="Z8" s="40" t="s">
        <v>94</v>
      </c>
      <c r="AA8" s="123" t="s">
        <v>95</v>
      </c>
      <c r="AB8" s="106" t="s">
        <v>96</v>
      </c>
      <c r="AC8" s="82" t="s">
        <v>97</v>
      </c>
      <c r="AD8" s="107" t="s">
        <v>98</v>
      </c>
      <c r="AE8" s="87">
        <v>60</v>
      </c>
      <c r="AF8" s="126" t="s">
        <v>99</v>
      </c>
      <c r="AG8" s="109">
        <f>IF(AF8=AI42,SUM(AH42:AH47),IF(AF8=AI43,SUM(AH43:AH47),IF(AF8=AI44,SUM(AH44:AH47),IF(AF8=AI45,SUM(AH45:AH47),IF(AF8=AI47,AH47,0)))))</f>
        <v>100</v>
      </c>
      <c r="AH8" s="86" t="s">
        <v>100</v>
      </c>
      <c r="AI8" s="107" t="s">
        <v>101</v>
      </c>
      <c r="AJ8" s="87">
        <v>40</v>
      </c>
      <c r="AK8" s="41" t="s">
        <v>102</v>
      </c>
      <c r="AL8" s="41" t="s">
        <v>103</v>
      </c>
      <c r="AN8" s="126" t="s">
        <v>104</v>
      </c>
      <c r="AO8" s="109">
        <f>IF(AN8=AI49,SUM(AH49:AH53),IF(AN8=AI50,SUM(AH50:AH53),IF(AN8=AI51,SUM(AH51:AH53),IF(AN8=AI52,SUM(AH52:AH53),IF(AN8=AI53,AH53,0)))))</f>
        <v>100</v>
      </c>
      <c r="AP8" s="111"/>
      <c r="AQ8" s="112">
        <f t="shared" si="0"/>
        <v>100</v>
      </c>
      <c r="AR8" s="113">
        <f>AQ8*X8/100</f>
        <v>25</v>
      </c>
      <c r="AS8" s="114"/>
      <c r="AT8" s="8" t="s">
        <v>59</v>
      </c>
      <c r="AU8" s="8" t="s">
        <v>59</v>
      </c>
    </row>
    <row r="9" spans="1:47" ht="129.4" customHeight="1">
      <c r="C9" s="116" t="s">
        <v>105</v>
      </c>
      <c r="D9" s="116" t="s">
        <v>37</v>
      </c>
      <c r="E9" s="116" t="s">
        <v>106</v>
      </c>
      <c r="F9" s="116" t="s">
        <v>63</v>
      </c>
      <c r="G9" s="94" t="s">
        <v>63</v>
      </c>
      <c r="H9" s="95"/>
      <c r="I9" s="96"/>
      <c r="J9" s="119" t="s">
        <v>107</v>
      </c>
      <c r="K9" s="101"/>
      <c r="L9" s="101"/>
      <c r="M9" s="101"/>
      <c r="N9" s="101"/>
      <c r="O9" s="101"/>
      <c r="P9" s="101"/>
      <c r="Q9" s="101"/>
      <c r="R9" s="124"/>
      <c r="S9" s="99"/>
      <c r="T9" s="100" t="s">
        <v>108</v>
      </c>
      <c r="U9" s="101"/>
      <c r="V9" s="101"/>
      <c r="W9" s="127"/>
      <c r="X9" s="6">
        <v>20</v>
      </c>
      <c r="Y9" s="104" t="s">
        <v>106</v>
      </c>
      <c r="Z9" s="40" t="s">
        <v>109</v>
      </c>
      <c r="AA9" s="123" t="s">
        <v>110</v>
      </c>
      <c r="AB9" s="106" t="s">
        <v>111</v>
      </c>
      <c r="AC9" s="82" t="s">
        <v>112</v>
      </c>
      <c r="AD9" s="107" t="s">
        <v>113</v>
      </c>
      <c r="AE9" s="87">
        <v>100</v>
      </c>
      <c r="AF9" s="128" t="s">
        <v>114</v>
      </c>
      <c r="AG9" s="129">
        <f>IF(AJ57="SI",AH57,0)+IF(AJ58="SI",AH58,0)+IF(AJ59="SI",AH59,0)+IF(AJ60="SI",AH60,0)+IF(AJ61="SI",AH61,0)</f>
        <v>100</v>
      </c>
      <c r="AH9" s="86"/>
      <c r="AJ9" s="87"/>
      <c r="AK9" s="41" t="s">
        <v>115</v>
      </c>
      <c r="AL9" s="130"/>
      <c r="AN9" s="131"/>
      <c r="AO9" s="109"/>
      <c r="AP9" s="111"/>
      <c r="AQ9" s="5">
        <f t="shared" si="0"/>
        <v>100</v>
      </c>
      <c r="AR9" s="4">
        <f>(AQ9+AQ10)*X9/2/100</f>
        <v>20</v>
      </c>
      <c r="AS9" s="133"/>
      <c r="AT9" s="8" t="s">
        <v>60</v>
      </c>
      <c r="AU9" s="8"/>
    </row>
    <row r="10" spans="1:47" ht="185" customHeight="1">
      <c r="C10" s="115" t="s">
        <v>116</v>
      </c>
      <c r="D10" s="116" t="s">
        <v>37</v>
      </c>
      <c r="E10" s="116" t="s">
        <v>117</v>
      </c>
      <c r="F10" s="116" t="s">
        <v>63</v>
      </c>
      <c r="G10" s="94" t="s">
        <v>63</v>
      </c>
      <c r="H10" s="95"/>
      <c r="I10" s="96"/>
      <c r="J10" s="117" t="s">
        <v>118</v>
      </c>
      <c r="K10" s="117" t="s">
        <v>119</v>
      </c>
      <c r="L10" s="119" t="s">
        <v>120</v>
      </c>
      <c r="M10" s="101"/>
      <c r="N10" s="101"/>
      <c r="O10" s="101"/>
      <c r="P10" s="101"/>
      <c r="Q10" s="101"/>
      <c r="R10" s="124"/>
      <c r="S10" s="99"/>
      <c r="T10" s="100" t="s">
        <v>121</v>
      </c>
      <c r="U10" s="100" t="s">
        <v>122</v>
      </c>
      <c r="V10" s="100" t="s">
        <v>123</v>
      </c>
      <c r="W10" s="127"/>
      <c r="X10" s="6"/>
      <c r="Y10" s="104" t="s">
        <v>124</v>
      </c>
      <c r="Z10" s="40" t="s">
        <v>125</v>
      </c>
      <c r="AA10" s="123" t="s">
        <v>126</v>
      </c>
      <c r="AB10" s="106" t="s">
        <v>127</v>
      </c>
      <c r="AC10" s="82" t="s">
        <v>128</v>
      </c>
      <c r="AD10" s="107" t="s">
        <v>129</v>
      </c>
      <c r="AE10" s="87">
        <v>100</v>
      </c>
      <c r="AF10" s="128" t="s">
        <v>114</v>
      </c>
      <c r="AG10" s="129">
        <f>IF(AJ65="SI",AH65,0)+IF(AJ66="SI",AH66,0)+IF(AJ67="SI",AH67,0)+IF(AJ68="SI",AH68,0)</f>
        <v>100</v>
      </c>
      <c r="AH10" s="86"/>
      <c r="AJ10" s="87"/>
      <c r="AK10" s="41" t="s">
        <v>130</v>
      </c>
      <c r="AL10" s="130"/>
      <c r="AN10" s="131"/>
      <c r="AO10" s="109"/>
      <c r="AP10" s="111"/>
      <c r="AQ10" s="5">
        <f t="shared" si="0"/>
        <v>100</v>
      </c>
      <c r="AR10" s="4"/>
      <c r="AS10" s="134"/>
      <c r="AT10" s="8" t="s">
        <v>60</v>
      </c>
      <c r="AU10" s="8"/>
    </row>
    <row r="11" spans="1:47" ht="350">
      <c r="C11" s="135" t="s">
        <v>131</v>
      </c>
      <c r="D11" s="116" t="s">
        <v>37</v>
      </c>
      <c r="E11" s="116" t="s">
        <v>132</v>
      </c>
      <c r="F11" s="39"/>
      <c r="G11" s="39"/>
      <c r="H11" s="136"/>
      <c r="I11" s="96"/>
      <c r="J11" s="96" t="s">
        <v>133</v>
      </c>
      <c r="K11" s="39"/>
      <c r="L11" s="39"/>
      <c r="M11" s="39"/>
      <c r="N11" s="39"/>
      <c r="O11" s="39"/>
      <c r="P11" s="39"/>
      <c r="Q11" s="39"/>
      <c r="R11" s="137"/>
      <c r="S11" s="99"/>
      <c r="T11" s="138" t="s">
        <v>134</v>
      </c>
      <c r="U11" s="39"/>
      <c r="V11" s="139"/>
      <c r="W11" s="127"/>
      <c r="X11" s="103">
        <v>10</v>
      </c>
      <c r="Y11" s="125" t="s">
        <v>135</v>
      </c>
      <c r="Z11" s="40" t="s">
        <v>136</v>
      </c>
      <c r="AA11" s="123" t="s">
        <v>137</v>
      </c>
      <c r="AB11" s="106" t="s">
        <v>138</v>
      </c>
      <c r="AC11" s="82" t="s">
        <v>139</v>
      </c>
      <c r="AD11" s="107" t="s">
        <v>140</v>
      </c>
      <c r="AE11" s="87">
        <v>60</v>
      </c>
      <c r="AF11" s="126" t="s">
        <v>141</v>
      </c>
      <c r="AG11" s="109">
        <f>IF(AF11=AI71,SUM(AH71:AH75),IF(AF11=AI72,SUM(AH72:AH75),IF(AF11=AI73,SUM(AH73:AH75),IF(AF11=AI74,SUM(AH74:AH75),IF(AF11=AI75,AH75,0)))))</f>
        <v>100</v>
      </c>
      <c r="AH11" s="86"/>
      <c r="AI11" s="107" t="s">
        <v>142</v>
      </c>
      <c r="AJ11" s="87">
        <v>40</v>
      </c>
      <c r="AK11" s="41" t="s">
        <v>143</v>
      </c>
      <c r="AL11" s="41" t="s">
        <v>144</v>
      </c>
      <c r="AM11" s="45" t="s">
        <v>59</v>
      </c>
      <c r="AN11" s="126" t="s">
        <v>145</v>
      </c>
      <c r="AO11" s="109">
        <f>IF(AN11=AI78,SUM(AH78:AH83),IF(AN11=AI79,SUM(AH79:AH83),IF(AN11=AI80,SUM(AH80:AH83),IF(AN11=AI81,AH81,IF(AN11=AI82,AH82,0)))))</f>
        <v>100</v>
      </c>
      <c r="AP11" s="111"/>
      <c r="AQ11" s="112">
        <f t="shared" si="0"/>
        <v>100</v>
      </c>
      <c r="AR11" s="113">
        <f>AQ11*X11/100</f>
        <v>10</v>
      </c>
      <c r="AS11" s="114"/>
      <c r="AT11" s="140" t="s">
        <v>59</v>
      </c>
      <c r="AU11" s="8"/>
    </row>
    <row r="12" spans="1:47">
      <c r="W12" s="38"/>
      <c r="X12" s="141"/>
      <c r="AA12" s="142"/>
      <c r="AB12" s="143"/>
      <c r="AC12" s="82"/>
      <c r="AE12" s="86"/>
      <c r="AF12" s="86"/>
      <c r="AG12" s="86"/>
      <c r="AH12" s="86"/>
    </row>
    <row r="13" spans="1:47" ht="38">
      <c r="AA13" s="142"/>
      <c r="AB13" s="143"/>
      <c r="AC13" s="82"/>
      <c r="AD13" s="144" t="s">
        <v>35</v>
      </c>
      <c r="AE13" s="86"/>
      <c r="AF13" s="86"/>
      <c r="AG13" s="86"/>
      <c r="AH13" s="86"/>
      <c r="AR13" s="145">
        <f>SUM(AR6:AR12)</f>
        <v>100</v>
      </c>
      <c r="AS13" s="111"/>
    </row>
    <row r="14" spans="1:47">
      <c r="AA14" s="142"/>
      <c r="AB14" s="143"/>
      <c r="AC14" s="82"/>
      <c r="AD14" s="146"/>
      <c r="AE14" s="147"/>
      <c r="AF14" s="147"/>
      <c r="AG14" s="147"/>
      <c r="AH14" s="147"/>
      <c r="AI14" s="146"/>
    </row>
    <row r="15" spans="1:47" ht="75">
      <c r="AA15" s="142"/>
      <c r="AB15" s="148"/>
      <c r="AC15" s="149" t="s">
        <v>51</v>
      </c>
      <c r="AD15" s="150" t="s">
        <v>52</v>
      </c>
      <c r="AE15" s="151"/>
      <c r="AF15" s="151"/>
      <c r="AG15" s="151"/>
      <c r="AH15" s="151"/>
      <c r="AI15" s="152" t="s">
        <v>146</v>
      </c>
      <c r="AJ15" s="146"/>
      <c r="AK15" s="146"/>
    </row>
    <row r="16" spans="1:47">
      <c r="AA16" s="142"/>
      <c r="AB16" s="148"/>
      <c r="AC16" s="149"/>
      <c r="AD16" s="146"/>
      <c r="AE16" s="86"/>
      <c r="AF16" s="86"/>
      <c r="AG16" s="86"/>
      <c r="AH16" s="86">
        <v>40</v>
      </c>
      <c r="AI16" s="153" t="s">
        <v>53</v>
      </c>
      <c r="AJ16" s="146"/>
      <c r="AK16" s="146"/>
    </row>
    <row r="17" spans="27:37">
      <c r="AA17" s="142"/>
      <c r="AB17" s="148"/>
      <c r="AC17" s="149"/>
      <c r="AD17" s="146"/>
      <c r="AE17" s="86"/>
      <c r="AF17" s="86"/>
      <c r="AG17" s="86"/>
      <c r="AH17" s="86">
        <v>30</v>
      </c>
      <c r="AI17" s="153" t="s">
        <v>147</v>
      </c>
      <c r="AJ17" s="146"/>
      <c r="AK17" s="146"/>
    </row>
    <row r="18" spans="27:37">
      <c r="AA18" s="142"/>
      <c r="AB18" s="148"/>
      <c r="AC18" s="149"/>
      <c r="AD18" s="146"/>
      <c r="AE18" s="86"/>
      <c r="AF18" s="86"/>
      <c r="AG18" s="86"/>
      <c r="AH18" s="86">
        <v>20</v>
      </c>
      <c r="AI18" s="153" t="s">
        <v>148</v>
      </c>
      <c r="AJ18" s="146"/>
      <c r="AK18" s="146"/>
    </row>
    <row r="19" spans="27:37">
      <c r="AA19" s="142"/>
      <c r="AB19" s="148"/>
      <c r="AC19" s="149"/>
      <c r="AD19" s="154"/>
      <c r="AE19" s="154"/>
      <c r="AF19" s="154"/>
      <c r="AG19" s="154"/>
      <c r="AH19" s="154">
        <v>10</v>
      </c>
      <c r="AI19" s="155" t="s">
        <v>149</v>
      </c>
      <c r="AJ19" s="146"/>
      <c r="AK19" s="146"/>
    </row>
    <row r="20" spans="27:37">
      <c r="AA20" s="142"/>
      <c r="AB20" s="143"/>
      <c r="AC20" s="156"/>
      <c r="AD20" s="146"/>
      <c r="AE20" s="146"/>
      <c r="AF20" s="146"/>
      <c r="AG20" s="146"/>
      <c r="AH20" s="146"/>
      <c r="AI20" s="146"/>
    </row>
    <row r="21" spans="27:37" ht="37.5">
      <c r="AA21" s="142"/>
      <c r="AB21" s="143"/>
      <c r="AC21" s="157" t="s">
        <v>150</v>
      </c>
      <c r="AD21" s="158" t="s">
        <v>55</v>
      </c>
      <c r="AE21" s="159"/>
      <c r="AF21" s="159"/>
      <c r="AG21" s="159"/>
      <c r="AH21" s="159"/>
      <c r="AI21" s="152" t="s">
        <v>151</v>
      </c>
      <c r="AJ21" s="146"/>
      <c r="AK21" s="146"/>
    </row>
    <row r="22" spans="27:37">
      <c r="AA22" s="142"/>
      <c r="AB22" s="143"/>
      <c r="AC22" s="156"/>
      <c r="AD22" s="160"/>
      <c r="AH22" s="41">
        <v>40</v>
      </c>
      <c r="AI22" s="153" t="s">
        <v>58</v>
      </c>
      <c r="AJ22" s="146"/>
      <c r="AK22" s="146"/>
    </row>
    <row r="23" spans="27:37">
      <c r="AA23" s="142"/>
      <c r="AB23" s="143"/>
      <c r="AC23" s="156"/>
      <c r="AD23" s="160"/>
      <c r="AH23" s="41">
        <v>30</v>
      </c>
      <c r="AI23" s="153" t="s">
        <v>152</v>
      </c>
      <c r="AJ23" s="146"/>
      <c r="AK23" s="146"/>
    </row>
    <row r="24" spans="27:37">
      <c r="AA24" s="142"/>
      <c r="AB24" s="143"/>
      <c r="AC24" s="156"/>
      <c r="AD24" s="160"/>
      <c r="AH24" s="41">
        <v>20</v>
      </c>
      <c r="AI24" s="153" t="s">
        <v>153</v>
      </c>
      <c r="AJ24" s="146"/>
      <c r="AK24" s="146"/>
    </row>
    <row r="25" spans="27:37">
      <c r="AB25" s="143"/>
      <c r="AC25" s="156"/>
      <c r="AD25" s="161"/>
      <c r="AE25" s="154"/>
      <c r="AF25" s="154"/>
      <c r="AG25" s="154"/>
      <c r="AH25" s="154">
        <v>10</v>
      </c>
      <c r="AI25" s="155" t="s">
        <v>154</v>
      </c>
      <c r="AJ25" s="146"/>
      <c r="AK25" s="146"/>
    </row>
    <row r="26" spans="27:37">
      <c r="AB26" s="143"/>
      <c r="AD26" s="146"/>
      <c r="AE26" s="146"/>
      <c r="AF26" s="146"/>
      <c r="AG26" s="146"/>
      <c r="AH26" s="146"/>
      <c r="AI26" s="146"/>
    </row>
    <row r="27" spans="27:37" ht="75">
      <c r="AB27" s="143"/>
      <c r="AC27" s="157" t="s">
        <v>77</v>
      </c>
      <c r="AD27" s="162" t="s">
        <v>155</v>
      </c>
      <c r="AE27" s="159"/>
      <c r="AF27" s="159"/>
      <c r="AG27" s="159"/>
      <c r="AH27" s="159"/>
      <c r="AI27" s="152" t="s">
        <v>156</v>
      </c>
      <c r="AJ27" s="146"/>
      <c r="AK27" s="146"/>
    </row>
    <row r="28" spans="27:37">
      <c r="AB28" s="143"/>
      <c r="AC28" s="156"/>
      <c r="AD28" s="160"/>
      <c r="AH28" s="41">
        <v>10</v>
      </c>
      <c r="AI28" s="163" t="s">
        <v>79</v>
      </c>
      <c r="AJ28" s="146"/>
      <c r="AK28" s="146"/>
    </row>
    <row r="29" spans="27:37">
      <c r="AB29" s="143"/>
      <c r="AC29" s="156"/>
      <c r="AD29" s="160"/>
      <c r="AH29" s="41">
        <v>20</v>
      </c>
      <c r="AI29" s="164" t="s">
        <v>157</v>
      </c>
      <c r="AJ29" s="146"/>
      <c r="AK29" s="146"/>
    </row>
    <row r="30" spans="27:37">
      <c r="AB30" s="143"/>
      <c r="AC30" s="156"/>
      <c r="AD30" s="160"/>
      <c r="AH30" s="41">
        <v>30</v>
      </c>
      <c r="AI30" s="164" t="s">
        <v>158</v>
      </c>
      <c r="AJ30" s="146"/>
      <c r="AK30" s="146"/>
    </row>
    <row r="31" spans="27:37">
      <c r="AB31" s="143"/>
      <c r="AC31" s="156"/>
      <c r="AD31" s="160"/>
      <c r="AE31" s="146"/>
      <c r="AF31" s="146"/>
      <c r="AG31" s="146"/>
      <c r="AH31" s="146">
        <v>40</v>
      </c>
      <c r="AI31" s="164" t="s">
        <v>159</v>
      </c>
      <c r="AJ31" s="146"/>
      <c r="AK31" s="146"/>
    </row>
    <row r="32" spans="27:37">
      <c r="AB32" s="143"/>
      <c r="AC32" s="156"/>
      <c r="AD32" s="161"/>
      <c r="AE32" s="154"/>
      <c r="AF32" s="154"/>
      <c r="AG32" s="154"/>
      <c r="AH32" s="154">
        <v>0</v>
      </c>
      <c r="AI32" s="165">
        <v>0</v>
      </c>
      <c r="AJ32" s="146"/>
      <c r="AK32" s="146"/>
    </row>
    <row r="33" spans="28:38">
      <c r="AB33" s="143"/>
      <c r="AD33" s="146"/>
      <c r="AE33" s="146"/>
      <c r="AF33" s="146"/>
      <c r="AG33" s="146"/>
      <c r="AH33" s="146"/>
      <c r="AI33" s="146"/>
    </row>
    <row r="34" spans="28:38" ht="37.5">
      <c r="AB34" s="143"/>
      <c r="AC34" s="157" t="s">
        <v>80</v>
      </c>
      <c r="AD34" s="162" t="s">
        <v>81</v>
      </c>
      <c r="AE34" s="159"/>
      <c r="AF34" s="159"/>
      <c r="AG34" s="159"/>
      <c r="AH34" s="159"/>
      <c r="AI34" s="152" t="s">
        <v>160</v>
      </c>
      <c r="AJ34" s="146"/>
      <c r="AK34" s="146"/>
    </row>
    <row r="35" spans="28:38">
      <c r="AB35" s="143"/>
      <c r="AC35" s="156"/>
      <c r="AD35" s="160"/>
      <c r="AH35" s="41">
        <v>40</v>
      </c>
      <c r="AI35" s="153" t="s">
        <v>84</v>
      </c>
      <c r="AJ35" s="146"/>
      <c r="AK35" s="146"/>
    </row>
    <row r="36" spans="28:38">
      <c r="AB36" s="143"/>
      <c r="AC36" s="156"/>
      <c r="AD36" s="160"/>
      <c r="AH36" s="41">
        <v>30</v>
      </c>
      <c r="AI36" s="153" t="s">
        <v>161</v>
      </c>
      <c r="AJ36" s="146"/>
      <c r="AK36" s="146"/>
    </row>
    <row r="37" spans="28:38">
      <c r="AB37" s="143"/>
      <c r="AC37" s="156"/>
      <c r="AD37" s="160"/>
      <c r="AH37" s="41">
        <v>20</v>
      </c>
      <c r="AI37" s="153" t="s">
        <v>162</v>
      </c>
      <c r="AJ37" s="146"/>
      <c r="AK37" s="146"/>
    </row>
    <row r="38" spans="28:38">
      <c r="AB38" s="143"/>
      <c r="AC38" s="156"/>
      <c r="AD38" s="160"/>
      <c r="AH38" s="41">
        <v>10</v>
      </c>
      <c r="AI38" s="153" t="s">
        <v>163</v>
      </c>
      <c r="AJ38" s="146"/>
      <c r="AK38" s="146"/>
    </row>
    <row r="39" spans="28:38">
      <c r="AC39" s="156"/>
      <c r="AD39" s="161"/>
      <c r="AE39" s="154"/>
      <c r="AF39" s="154"/>
      <c r="AG39" s="154"/>
      <c r="AH39" s="154">
        <v>0</v>
      </c>
      <c r="AI39" s="155" t="s">
        <v>164</v>
      </c>
      <c r="AJ39" s="146"/>
      <c r="AK39" s="146"/>
    </row>
    <row r="40" spans="28:38">
      <c r="AD40" s="146"/>
      <c r="AE40" s="146"/>
      <c r="AF40" s="146"/>
      <c r="AG40" s="146"/>
      <c r="AH40" s="146"/>
      <c r="AI40" s="146"/>
    </row>
    <row r="41" spans="28:38" ht="87.5">
      <c r="AC41" s="157" t="s">
        <v>97</v>
      </c>
      <c r="AD41" s="162" t="s">
        <v>165</v>
      </c>
      <c r="AE41" s="159"/>
      <c r="AF41" s="159"/>
      <c r="AG41" s="159"/>
      <c r="AH41" s="159"/>
      <c r="AI41" s="152" t="s">
        <v>166</v>
      </c>
      <c r="AJ41" s="146"/>
      <c r="AK41" s="146" t="s">
        <v>167</v>
      </c>
      <c r="AL41" s="44" t="s">
        <v>168</v>
      </c>
    </row>
    <row r="42" spans="28:38">
      <c r="AC42" s="156"/>
      <c r="AD42" s="160"/>
      <c r="AG42" s="146"/>
      <c r="AH42" s="45">
        <v>40</v>
      </c>
      <c r="AI42" s="166" t="s">
        <v>99</v>
      </c>
      <c r="AJ42" s="146"/>
      <c r="AK42" s="146"/>
    </row>
    <row r="43" spans="28:38">
      <c r="AC43" s="156"/>
      <c r="AD43" s="160"/>
      <c r="AG43" s="146"/>
      <c r="AH43" s="45">
        <v>30</v>
      </c>
      <c r="AI43" s="166" t="s">
        <v>169</v>
      </c>
      <c r="AJ43" s="146"/>
      <c r="AK43" s="146"/>
    </row>
    <row r="44" spans="28:38">
      <c r="AC44" s="156"/>
      <c r="AD44" s="160"/>
      <c r="AE44" s="146"/>
      <c r="AF44" s="146"/>
      <c r="AG44" s="146"/>
      <c r="AH44" s="45">
        <v>20</v>
      </c>
      <c r="AI44" s="166" t="s">
        <v>170</v>
      </c>
      <c r="AJ44" s="146"/>
      <c r="AK44" s="146"/>
      <c r="AL44" s="44" t="s">
        <v>171</v>
      </c>
    </row>
    <row r="45" spans="28:38">
      <c r="AC45" s="156"/>
      <c r="AD45" s="160"/>
      <c r="AG45" s="146"/>
      <c r="AH45" s="45">
        <v>10</v>
      </c>
      <c r="AI45" s="166" t="s">
        <v>172</v>
      </c>
      <c r="AJ45" s="146"/>
      <c r="AK45" s="146"/>
    </row>
    <row r="46" spans="28:38">
      <c r="AC46" s="156"/>
      <c r="AD46" s="161"/>
      <c r="AE46" s="154"/>
      <c r="AF46" s="154"/>
      <c r="AG46" s="154"/>
      <c r="AH46" s="167">
        <v>0</v>
      </c>
      <c r="AI46" s="168" t="s">
        <v>173</v>
      </c>
      <c r="AJ46" s="146"/>
      <c r="AK46" s="146"/>
      <c r="AL46" s="45" t="s">
        <v>174</v>
      </c>
    </row>
    <row r="47" spans="28:38">
      <c r="AB47" s="169"/>
      <c r="AC47" s="156"/>
      <c r="AD47" s="146"/>
      <c r="AE47" s="146"/>
      <c r="AF47" s="146"/>
      <c r="AG47" s="146"/>
      <c r="AH47" s="146"/>
      <c r="AI47" s="146"/>
      <c r="AJ47" s="146"/>
      <c r="AK47" s="146"/>
      <c r="AL47" s="170" t="s">
        <v>175</v>
      </c>
    </row>
    <row r="48" spans="28:38" ht="50">
      <c r="AB48" s="169"/>
      <c r="AC48" s="157" t="s">
        <v>100</v>
      </c>
      <c r="AD48" s="162" t="s">
        <v>176</v>
      </c>
      <c r="AE48" s="159"/>
      <c r="AF48" s="159"/>
      <c r="AG48" s="159"/>
      <c r="AH48" s="159"/>
      <c r="AI48" s="152" t="s">
        <v>177</v>
      </c>
      <c r="AJ48" s="146"/>
      <c r="AK48" s="146"/>
      <c r="AL48" s="171" t="s">
        <v>178</v>
      </c>
    </row>
    <row r="49" spans="27:38">
      <c r="AB49" s="169"/>
      <c r="AC49" s="156"/>
      <c r="AD49" s="160"/>
      <c r="AE49" s="146"/>
      <c r="AF49" s="146"/>
      <c r="AG49" s="146"/>
      <c r="AH49" s="146">
        <v>10</v>
      </c>
      <c r="AI49" s="163" t="s">
        <v>104</v>
      </c>
      <c r="AJ49" s="146"/>
      <c r="AK49" s="146"/>
      <c r="AL49" s="171"/>
    </row>
    <row r="50" spans="27:38">
      <c r="AB50" s="169"/>
      <c r="AC50" s="156"/>
      <c r="AD50" s="160"/>
      <c r="AE50" s="146"/>
      <c r="AF50" s="146"/>
      <c r="AG50" s="146"/>
      <c r="AH50" s="146">
        <v>20</v>
      </c>
      <c r="AI50" s="164" t="s">
        <v>179</v>
      </c>
      <c r="AJ50" s="146"/>
      <c r="AK50" s="146"/>
      <c r="AL50" s="171"/>
    </row>
    <row r="51" spans="27:38">
      <c r="AB51" s="169"/>
      <c r="AC51" s="156"/>
      <c r="AD51" s="160"/>
      <c r="AE51" s="146"/>
      <c r="AF51" s="146"/>
      <c r="AG51" s="146"/>
      <c r="AH51" s="146">
        <v>30</v>
      </c>
      <c r="AI51" s="164" t="s">
        <v>180</v>
      </c>
      <c r="AJ51" s="146"/>
      <c r="AK51" s="146"/>
      <c r="AL51" s="171"/>
    </row>
    <row r="52" spans="27:38">
      <c r="AB52" s="169"/>
      <c r="AC52" s="156"/>
      <c r="AD52" s="160"/>
      <c r="AE52" s="146"/>
      <c r="AF52" s="146"/>
      <c r="AG52" s="146"/>
      <c r="AH52" s="146">
        <v>40</v>
      </c>
      <c r="AI52" s="164" t="s">
        <v>181</v>
      </c>
      <c r="AJ52" s="146"/>
      <c r="AK52" s="146"/>
      <c r="AL52" s="171"/>
    </row>
    <row r="53" spans="27:38">
      <c r="AB53" s="169"/>
      <c r="AC53" s="156"/>
      <c r="AD53" s="161"/>
      <c r="AE53" s="154"/>
      <c r="AF53" s="154"/>
      <c r="AG53" s="154"/>
      <c r="AH53" s="154">
        <v>0</v>
      </c>
      <c r="AI53" s="165">
        <v>0</v>
      </c>
      <c r="AJ53" s="146"/>
      <c r="AK53" s="146"/>
      <c r="AL53" s="171"/>
    </row>
    <row r="54" spans="27:38" ht="12.5">
      <c r="AA54" s="146"/>
      <c r="AB54" s="169"/>
      <c r="AC54" s="157"/>
      <c r="AD54" s="146"/>
      <c r="AE54" s="146"/>
      <c r="AF54" s="146"/>
      <c r="AG54" s="146"/>
      <c r="AH54" s="146"/>
      <c r="AI54" s="146"/>
      <c r="AJ54" s="146"/>
      <c r="AK54" s="146"/>
      <c r="AL54" s="171"/>
    </row>
    <row r="55" spans="27:38">
      <c r="AD55" s="172"/>
      <c r="AE55" s="146"/>
      <c r="AF55" s="146"/>
      <c r="AG55" s="146"/>
      <c r="AH55" s="146"/>
      <c r="AI55" s="146"/>
      <c r="AJ55" s="146"/>
      <c r="AK55" s="146"/>
      <c r="AL55" s="171"/>
    </row>
    <row r="56" spans="27:38" ht="50">
      <c r="AA56" s="146"/>
      <c r="AB56" s="169"/>
      <c r="AC56" s="157" t="s">
        <v>112</v>
      </c>
      <c r="AD56" s="162" t="s">
        <v>182</v>
      </c>
      <c r="AE56" s="159"/>
      <c r="AF56" s="159"/>
      <c r="AG56" s="159"/>
      <c r="AH56" s="159"/>
      <c r="AI56" s="152" t="s">
        <v>183</v>
      </c>
      <c r="AJ56" s="146"/>
      <c r="AK56" s="146"/>
      <c r="AL56" s="171"/>
    </row>
    <row r="57" spans="27:38" ht="12.5">
      <c r="AB57" s="169"/>
      <c r="AC57" s="157"/>
      <c r="AD57" s="173"/>
      <c r="AE57" s="146"/>
      <c r="AF57" s="146"/>
      <c r="AG57" s="146"/>
      <c r="AH57" s="146">
        <v>20</v>
      </c>
      <c r="AI57" s="153" t="s">
        <v>184</v>
      </c>
      <c r="AJ57" s="174" t="s">
        <v>185</v>
      </c>
      <c r="AK57" s="146"/>
      <c r="AL57" s="171"/>
    </row>
    <row r="58" spans="27:38" ht="25">
      <c r="AB58" s="169"/>
      <c r="AC58" s="157"/>
      <c r="AD58" s="173"/>
      <c r="AE58" s="146"/>
      <c r="AF58" s="146"/>
      <c r="AG58" s="146"/>
      <c r="AH58" s="146">
        <v>20</v>
      </c>
      <c r="AI58" s="153" t="s">
        <v>186</v>
      </c>
      <c r="AJ58" s="174" t="s">
        <v>185</v>
      </c>
      <c r="AK58" s="146"/>
      <c r="AL58" s="171"/>
    </row>
    <row r="59" spans="27:38" ht="12.5">
      <c r="AB59" s="169"/>
      <c r="AC59" s="157"/>
      <c r="AD59" s="173"/>
      <c r="AE59" s="146"/>
      <c r="AF59" s="146"/>
      <c r="AG59" s="146"/>
      <c r="AH59" s="146">
        <v>20</v>
      </c>
      <c r="AI59" s="153" t="s">
        <v>187</v>
      </c>
      <c r="AJ59" s="174" t="s">
        <v>185</v>
      </c>
      <c r="AK59" s="146"/>
      <c r="AL59" s="171"/>
    </row>
    <row r="60" spans="27:38" ht="12.5">
      <c r="AB60" s="169"/>
      <c r="AC60" s="157"/>
      <c r="AD60" s="173"/>
      <c r="AE60" s="146"/>
      <c r="AF60" s="146"/>
      <c r="AG60" s="146"/>
      <c r="AH60" s="146">
        <v>20</v>
      </c>
      <c r="AI60" s="153" t="s">
        <v>188</v>
      </c>
      <c r="AJ60" s="174" t="s">
        <v>185</v>
      </c>
      <c r="AK60" s="146"/>
      <c r="AL60" s="171"/>
    </row>
    <row r="61" spans="27:38" ht="12.5">
      <c r="AB61" s="169"/>
      <c r="AC61" s="157"/>
      <c r="AD61" s="175"/>
      <c r="AE61" s="154"/>
      <c r="AF61" s="154"/>
      <c r="AG61" s="154"/>
      <c r="AH61" s="154">
        <v>20</v>
      </c>
      <c r="AI61" s="155" t="s">
        <v>189</v>
      </c>
      <c r="AJ61" s="174" t="s">
        <v>185</v>
      </c>
      <c r="AK61" s="146"/>
      <c r="AL61" s="171"/>
    </row>
    <row r="62" spans="27:38" ht="12.5">
      <c r="AB62" s="169"/>
      <c r="AC62" s="157"/>
      <c r="AD62" s="146"/>
      <c r="AE62" s="146"/>
      <c r="AF62" s="146"/>
      <c r="AG62" s="146"/>
      <c r="AH62" s="146"/>
      <c r="AI62" s="146"/>
      <c r="AJ62" s="146"/>
      <c r="AK62" s="146"/>
      <c r="AL62" s="171"/>
    </row>
    <row r="63" spans="27:38">
      <c r="AC63" s="156"/>
      <c r="AD63" s="146"/>
      <c r="AE63" s="146"/>
      <c r="AF63" s="146"/>
      <c r="AG63" s="146"/>
      <c r="AH63" s="146"/>
      <c r="AI63" s="146"/>
      <c r="AJ63" s="146"/>
      <c r="AK63" s="146"/>
    </row>
    <row r="64" spans="27:38" ht="50">
      <c r="AC64" s="157" t="s">
        <v>128</v>
      </c>
      <c r="AD64" s="162" t="s">
        <v>190</v>
      </c>
      <c r="AE64" s="159"/>
      <c r="AF64" s="159"/>
      <c r="AG64" s="159"/>
      <c r="AH64" s="159"/>
      <c r="AI64" s="152" t="s">
        <v>191</v>
      </c>
      <c r="AJ64" s="146"/>
      <c r="AK64" s="146"/>
    </row>
    <row r="65" spans="27:46">
      <c r="AC65" s="156"/>
      <c r="AD65" s="160"/>
      <c r="AH65" s="41">
        <v>25</v>
      </c>
      <c r="AI65" s="153" t="s">
        <v>192</v>
      </c>
      <c r="AJ65" s="174" t="s">
        <v>185</v>
      </c>
      <c r="AK65" s="146"/>
    </row>
    <row r="66" spans="27:46">
      <c r="AC66" s="156"/>
      <c r="AD66" s="160"/>
      <c r="AH66" s="41">
        <v>25</v>
      </c>
      <c r="AI66" s="153" t="s">
        <v>193</v>
      </c>
      <c r="AJ66" s="174" t="s">
        <v>185</v>
      </c>
      <c r="AK66" s="146"/>
    </row>
    <row r="67" spans="27:46">
      <c r="AC67" s="156"/>
      <c r="AD67" s="160"/>
      <c r="AH67" s="41">
        <v>25</v>
      </c>
      <c r="AI67" s="153" t="s">
        <v>194</v>
      </c>
      <c r="AJ67" s="174" t="s">
        <v>185</v>
      </c>
      <c r="AK67" s="146"/>
    </row>
    <row r="68" spans="27:46">
      <c r="AC68" s="156"/>
      <c r="AD68" s="161"/>
      <c r="AE68" s="154"/>
      <c r="AF68" s="154"/>
      <c r="AG68" s="154"/>
      <c r="AH68" s="154">
        <v>25</v>
      </c>
      <c r="AI68" s="155" t="s">
        <v>195</v>
      </c>
      <c r="AJ68" s="174" t="s">
        <v>185</v>
      </c>
      <c r="AK68" s="146"/>
    </row>
    <row r="69" spans="27:46">
      <c r="AD69" s="146"/>
      <c r="AE69" s="146"/>
      <c r="AF69" s="146"/>
      <c r="AG69" s="146"/>
      <c r="AH69" s="146"/>
      <c r="AI69" s="146"/>
    </row>
    <row r="70" spans="27:46" ht="62.5">
      <c r="AC70" s="157" t="s">
        <v>139</v>
      </c>
      <c r="AD70" s="162" t="s">
        <v>196</v>
      </c>
      <c r="AE70" s="159"/>
      <c r="AF70" s="159"/>
      <c r="AG70" s="159"/>
      <c r="AH70" s="159"/>
      <c r="AI70" s="152" t="s">
        <v>197</v>
      </c>
      <c r="AJ70" s="146"/>
      <c r="AK70" s="146" t="s">
        <v>198</v>
      </c>
    </row>
    <row r="71" spans="27:46">
      <c r="AA71" s="86"/>
      <c r="AC71" s="156"/>
      <c r="AD71" s="160"/>
      <c r="AH71" s="41">
        <v>45</v>
      </c>
      <c r="AI71" s="153" t="s">
        <v>141</v>
      </c>
      <c r="AJ71" s="146"/>
      <c r="AK71" s="146"/>
    </row>
    <row r="72" spans="27:46">
      <c r="AC72" s="156"/>
      <c r="AD72" s="160"/>
      <c r="AH72" s="41">
        <v>35</v>
      </c>
      <c r="AI72" s="153" t="s">
        <v>199</v>
      </c>
      <c r="AJ72" s="146"/>
      <c r="AK72" s="146"/>
    </row>
    <row r="73" spans="27:46">
      <c r="AC73" s="156"/>
      <c r="AD73" s="160"/>
      <c r="AH73" s="41">
        <v>15</v>
      </c>
      <c r="AI73" s="153" t="s">
        <v>200</v>
      </c>
      <c r="AJ73" s="146"/>
      <c r="AK73" s="146"/>
    </row>
    <row r="74" spans="27:46">
      <c r="AC74" s="156"/>
      <c r="AD74" s="160"/>
      <c r="AH74" s="41">
        <v>5</v>
      </c>
      <c r="AI74" s="153" t="s">
        <v>201</v>
      </c>
      <c r="AJ74" s="146"/>
      <c r="AK74" s="146"/>
    </row>
    <row r="75" spans="27:46">
      <c r="AC75" s="156"/>
      <c r="AD75" s="161"/>
      <c r="AE75" s="154"/>
      <c r="AF75" s="154"/>
      <c r="AG75" s="154"/>
      <c r="AH75" s="154">
        <v>0</v>
      </c>
      <c r="AI75" s="155" t="s">
        <v>202</v>
      </c>
      <c r="AJ75" s="146"/>
      <c r="AK75" s="146"/>
    </row>
    <row r="76" spans="27:46">
      <c r="AD76" s="146"/>
      <c r="AE76" s="146"/>
      <c r="AF76" s="146"/>
      <c r="AG76" s="146"/>
      <c r="AH76" s="146"/>
      <c r="AI76" s="146"/>
    </row>
    <row r="77" spans="27:46" ht="25">
      <c r="AC77" s="157" t="s">
        <v>203</v>
      </c>
      <c r="AD77" s="162" t="s">
        <v>204</v>
      </c>
      <c r="AE77" s="159"/>
      <c r="AF77" s="159"/>
      <c r="AG77" s="159"/>
      <c r="AH77" s="159"/>
      <c r="AI77" s="152" t="s">
        <v>205</v>
      </c>
      <c r="AJ77" s="146"/>
      <c r="AK77" s="146"/>
    </row>
    <row r="78" spans="27:46">
      <c r="AC78" s="156"/>
      <c r="AD78" s="160"/>
      <c r="AH78" s="41">
        <v>10</v>
      </c>
      <c r="AI78" s="153" t="s">
        <v>145</v>
      </c>
      <c r="AJ78" s="146"/>
      <c r="AK78" s="146"/>
      <c r="AO78" s="41"/>
      <c r="AP78" s="41"/>
      <c r="AQ78" s="41"/>
      <c r="AR78" s="176"/>
      <c r="AS78" s="177"/>
      <c r="AT78" s="146"/>
    </row>
    <row r="79" spans="27:46" ht="25">
      <c r="AC79" s="156"/>
      <c r="AD79" s="160"/>
      <c r="AH79" s="41">
        <v>20</v>
      </c>
      <c r="AI79" s="153" t="s">
        <v>206</v>
      </c>
      <c r="AJ79" s="146"/>
      <c r="AK79" s="146" t="s">
        <v>207</v>
      </c>
      <c r="AO79" s="41"/>
      <c r="AP79" s="41"/>
      <c r="AQ79" s="41"/>
      <c r="AR79" s="176"/>
      <c r="AS79" s="177"/>
      <c r="AT79" s="146"/>
    </row>
    <row r="80" spans="27:46">
      <c r="AC80" s="156"/>
      <c r="AD80" s="160"/>
      <c r="AH80" s="41">
        <v>30</v>
      </c>
      <c r="AI80" s="153" t="s">
        <v>208</v>
      </c>
      <c r="AJ80" s="146"/>
      <c r="AK80" s="146"/>
      <c r="AO80" s="41"/>
      <c r="AP80" s="41"/>
      <c r="AQ80" s="41"/>
      <c r="AR80" s="176"/>
      <c r="AS80" s="177"/>
      <c r="AT80" s="146"/>
    </row>
    <row r="81" spans="29:46">
      <c r="AC81" s="156"/>
      <c r="AD81" s="160"/>
      <c r="AH81" s="41">
        <v>40</v>
      </c>
      <c r="AI81" s="153" t="s">
        <v>209</v>
      </c>
      <c r="AJ81" s="146"/>
      <c r="AK81" s="146"/>
      <c r="AO81" s="146"/>
      <c r="AP81" s="146"/>
      <c r="AQ81" s="146"/>
      <c r="AR81" s="178"/>
      <c r="AS81" s="179"/>
      <c r="AT81" s="146"/>
    </row>
    <row r="82" spans="29:46">
      <c r="AD82" s="161"/>
      <c r="AE82" s="154"/>
      <c r="AF82" s="154"/>
      <c r="AG82" s="154"/>
      <c r="AH82" s="154">
        <v>0</v>
      </c>
      <c r="AI82" s="155" t="s">
        <v>210</v>
      </c>
    </row>
    <row r="83" spans="29:46">
      <c r="AD83" s="146"/>
      <c r="AE83" s="146"/>
      <c r="AF83" s="146"/>
      <c r="AG83" s="146"/>
      <c r="AH83" s="146"/>
      <c r="AI83" s="146"/>
    </row>
  </sheetData>
  <sheetProtection sheet="1" objects="1" scenarios="1" selectLockedCells="1"/>
  <mergeCells count="4">
    <mergeCell ref="AA2:AI2"/>
    <mergeCell ref="X9:X10"/>
    <mergeCell ref="AQ9:AQ10"/>
    <mergeCell ref="AR9:AR10"/>
  </mergeCells>
  <dataValidations count="9">
    <dataValidation type="list" operator="equal" allowBlank="1" showErrorMessage="1" promptTitle="T01I01" prompt="4 o más grupos_x000a_3 grupos_x000a_2 grupos_x000a_1 grupo" sqref="AF6" xr:uid="{00000000-0002-0000-0100-000000000000}">
      <formula1>"4 o más grupos,3 grupos,2 grupos,1 grupo,"</formula1>
      <formula2>0</formula2>
    </dataValidation>
    <dataValidation type="list" operator="equal" allowBlank="1" showErrorMessage="1" promptTitle="T01I01" prompt="4 o más grupos_x000a_3 grupos_x000a_2 grupos_x000a_1 grupo" sqref="AN6" xr:uid="{00000000-0002-0000-0100-000001000000}">
      <formula1>"0%-60%,60%-80%,80%-90%,90%-100%"</formula1>
      <formula2>0</formula2>
    </dataValidation>
    <dataValidation type="list" operator="equal" allowBlank="1" showErrorMessage="1" promptTitle="T01I01" prompt="4 o más grupos_x000a_3 grupos_x000a_2 grupos_x000a_1 grupo" sqref="AF7" xr:uid="{00000000-0002-0000-0100-000002000000}">
      <formula1>"76 - 100 %,60 - 75 %,40 - 60 %,1 - 40%,0"</formula1>
      <formula2>0</formula2>
    </dataValidation>
    <dataValidation type="list" operator="equal" allowBlank="1" showErrorMessage="1" promptTitle="T01I01" prompt="4 o más grupos_x000a_3 grupos_x000a_2 grupos_x000a_1 grupo" sqref="AN7" xr:uid="{00000000-0002-0000-0100-000003000000}">
      <formula1>"muy satisfecho,bastante satisfecho,moderadamente satisfecho,poco satisfecho,nada satisfecho,"</formula1>
      <formula2>0</formula2>
    </dataValidation>
    <dataValidation type="list" operator="equal" allowBlank="1" showErrorMessage="1" sqref="AF8" xr:uid="{00000000-0002-0000-0100-000004000000}">
      <formula1>"&gt; 5/1000,5/1000,4/1000,3/1000,2/1000"</formula1>
      <formula2>0</formula2>
    </dataValidation>
    <dataValidation type="list" operator="equal" allowBlank="1" showErrorMessage="1" sqref="AN8" xr:uid="{00000000-0002-0000-0100-000005000000}">
      <formula1>"90 – 100 %,75 - 90 %,50 - 75 %,1 – 50 %,0"</formula1>
      <formula2>0</formula2>
    </dataValidation>
    <dataValidation type="list" operator="equal" allowBlank="1" showErrorMessage="1" sqref="AF11" xr:uid="{00000000-0002-0000-0100-000006000000}">
      <formula1>"0-12 horas,de 13 a 48 horas,de 49 a 68 horas,de 69 a 80 horas,80 Horas"</formula1>
      <formula2>0</formula2>
    </dataValidation>
    <dataValidation type="list" operator="equal" allowBlank="1" showErrorMessage="1" sqref="AN11" xr:uid="{00000000-0002-0000-0100-000007000000}">
      <formula1>"más del 80%,de 70 a 80 %,de 50 a 70 %,de 0 a 50%,Igual a 0 %,"</formula1>
      <formula2>0</formula2>
    </dataValidation>
    <dataValidation type="list" operator="equal" allowBlank="1" showErrorMessage="1" sqref="AJ57:AJ61 AJ65:AJ68" xr:uid="{00000000-0002-0000-0100-000008000000}">
      <formula1>"SI,NO"</formula1>
      <formula2>0</formula2>
    </dataValidation>
  </dataValidations>
  <hyperlinks>
    <hyperlink ref="AK41" r:id="rId1" xr:uid="{00000000-0004-0000-0100-000000000000}"/>
    <hyperlink ref="AL41" r:id="rId2" xr:uid="{00000000-0004-0000-0100-000001000000}"/>
    <hyperlink ref="AL46" r:id="rId3" location="Faqs_ITCP" xr:uid="{00000000-0004-0000-0100-000002000000}"/>
    <hyperlink ref="AL48" r:id="rId4" xr:uid="{00000000-0004-0000-0100-000003000000}"/>
    <hyperlink ref="AK70" r:id="rId5" display="https://www.mites.gob.es/es/Guia/texto/guia_6/contenidos/guia_6_14_3.htm" xr:uid="{00000000-0004-0000-0100-000004000000}"/>
  </hyperlinks>
  <pageMargins left="0.78749999999999998" right="0.78749999999999998" top="0.78749999999999998" bottom="0.78749999999999998" header="0.511811023622047" footer="0.511811023622047"/>
  <pageSetup paperSize="9" orientation="portrait" horizontalDpi="300" verticalDpi="300"/>
  <drawing r:id="rId6"/>
  <legacyDrawing r:id="rId7"/>
  <pictur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64"/>
  <sheetViews>
    <sheetView showGridLines="0" zoomScale="130" zoomScaleNormal="130" workbookViewId="0">
      <selection activeCell="AK7" sqref="AK7"/>
    </sheetView>
  </sheetViews>
  <sheetFormatPr baseColWidth="10" defaultColWidth="11.7265625" defaultRowHeight="12.5"/>
  <cols>
    <col min="1" max="2" width="14" style="45" customWidth="1"/>
    <col min="3" max="3" width="11.36328125" style="45" hidden="1" customWidth="1"/>
    <col min="4" max="7" width="30.90625" style="45" hidden="1" customWidth="1"/>
    <col min="8" max="8" width="5" style="45" customWidth="1"/>
    <col min="9" max="9" width="12.6328125" style="45" customWidth="1"/>
    <col min="10" max="20" width="14" style="45" hidden="1" customWidth="1"/>
    <col min="21" max="21" width="5.453125" style="45" customWidth="1"/>
    <col min="22" max="22" width="18.26953125" style="45" customWidth="1"/>
    <col min="23" max="23" width="29.36328125" style="45" hidden="1" customWidth="1"/>
    <col min="24" max="26" width="14" style="45" hidden="1" customWidth="1"/>
    <col min="27" max="27" width="4.36328125" style="45" customWidth="1"/>
    <col min="28" max="28" width="17.453125" style="180" customWidth="1"/>
    <col min="29" max="29" width="8.36328125" style="45" customWidth="1"/>
    <col min="30" max="30" width="58.7265625" style="45" hidden="1" customWidth="1"/>
    <col min="31" max="31" width="29.6328125" style="45" customWidth="1"/>
    <col min="32" max="32" width="28.6328125" style="45" hidden="1" customWidth="1"/>
    <col min="33" max="33" width="29.36328125" style="45" hidden="1" customWidth="1"/>
    <col min="34" max="34" width="8.1796875" style="53" customWidth="1"/>
    <col min="35" max="35" width="28.453125" style="44" customWidth="1"/>
    <col min="36" max="36" width="20.1796875" style="181" customWidth="1"/>
    <col min="37" max="37" width="15.26953125" style="181" customWidth="1"/>
    <col min="38" max="38" width="28" style="181" customWidth="1"/>
    <col min="39" max="39" width="9.26953125" style="181" customWidth="1"/>
    <col min="40" max="40" width="28" style="44" customWidth="1"/>
    <col min="41" max="41" width="21.7265625" style="45" customWidth="1"/>
    <col min="42" max="42" width="29.54296875" style="45" hidden="1" customWidth="1"/>
    <col min="43" max="43" width="28.6328125" style="45" hidden="1" customWidth="1"/>
    <col min="44" max="44" width="14" style="45" hidden="1" customWidth="1"/>
    <col min="45" max="45" width="15.08984375" style="45" customWidth="1"/>
    <col min="46" max="46" width="14" style="45" customWidth="1"/>
    <col min="47" max="47" width="34.453125" style="45" customWidth="1"/>
    <col min="48" max="48" width="20" style="45" customWidth="1"/>
    <col min="49" max="49" width="20.6328125" style="45" customWidth="1"/>
    <col min="50" max="64" width="14" style="45" customWidth="1"/>
    <col min="65" max="1024" width="11.7265625" style="45"/>
  </cols>
  <sheetData>
    <row r="1" spans="1:52" ht="40.9" customHeight="1">
      <c r="AE1" s="170"/>
      <c r="AH1" s="182"/>
      <c r="AI1" s="171"/>
    </row>
    <row r="2" spans="1:52" ht="29.5" customHeight="1">
      <c r="A2" s="36"/>
      <c r="B2" s="52" t="s">
        <v>18</v>
      </c>
      <c r="C2" s="183"/>
      <c r="D2" s="183"/>
      <c r="E2" s="183"/>
      <c r="F2" s="183"/>
      <c r="G2" s="183"/>
      <c r="H2" s="184"/>
      <c r="I2" s="52"/>
      <c r="J2" s="183"/>
      <c r="K2" s="183"/>
      <c r="L2" s="183"/>
      <c r="M2" s="183"/>
      <c r="N2" s="183"/>
      <c r="O2" s="184"/>
      <c r="P2" s="184"/>
      <c r="Q2" s="185"/>
      <c r="R2" s="185"/>
      <c r="S2" s="185"/>
      <c r="T2" s="185"/>
      <c r="U2" s="52"/>
      <c r="V2" s="52"/>
      <c r="W2" s="52"/>
      <c r="X2" s="52">
        <v>15</v>
      </c>
      <c r="Y2" s="52"/>
      <c r="Z2" s="52"/>
      <c r="AA2" s="52"/>
      <c r="AB2" s="52">
        <v>16</v>
      </c>
      <c r="AC2" s="36"/>
      <c r="AD2" s="186"/>
      <c r="AE2" s="187" t="s">
        <v>5</v>
      </c>
      <c r="AF2" s="188"/>
      <c r="AG2" s="188"/>
      <c r="AH2" s="187"/>
      <c r="AI2" s="187"/>
      <c r="AJ2" s="187"/>
      <c r="AK2" s="187"/>
      <c r="AL2" s="187"/>
      <c r="AM2" s="187"/>
      <c r="AN2" s="189"/>
      <c r="AO2" s="189"/>
      <c r="AP2" s="187"/>
      <c r="AS2" s="54" t="s">
        <v>19</v>
      </c>
      <c r="AT2" s="55"/>
      <c r="AU2" s="55"/>
      <c r="AV2" s="55">
        <f>AW13*AB2/100</f>
        <v>16</v>
      </c>
    </row>
    <row r="3" spans="1:52" ht="63.65" customHeight="1">
      <c r="A3" s="36"/>
      <c r="B3" s="37"/>
      <c r="C3" s="36"/>
      <c r="D3" s="36"/>
      <c r="E3" s="36"/>
      <c r="F3" s="36"/>
      <c r="G3" s="141"/>
      <c r="H3" s="141"/>
      <c r="I3" s="141"/>
      <c r="J3" s="36"/>
      <c r="K3" s="36"/>
      <c r="L3" s="36"/>
      <c r="M3" s="36"/>
      <c r="N3" s="36"/>
      <c r="O3" s="36"/>
      <c r="P3" s="36"/>
      <c r="Q3" s="36"/>
      <c r="S3" s="141"/>
      <c r="T3" s="141"/>
      <c r="U3" s="141"/>
      <c r="V3" s="141"/>
      <c r="W3" s="36"/>
      <c r="X3" s="36"/>
      <c r="Y3" s="36"/>
      <c r="Z3" s="36"/>
      <c r="AA3" s="36"/>
      <c r="AB3" s="190"/>
      <c r="AC3" s="141"/>
      <c r="AD3" s="36"/>
      <c r="AE3" s="170"/>
      <c r="AH3" s="182"/>
      <c r="AI3" s="171"/>
    </row>
    <row r="4" spans="1:52" ht="36">
      <c r="A4" s="36"/>
      <c r="B4" s="191" t="s">
        <v>20</v>
      </c>
      <c r="C4" s="191" t="s">
        <v>21</v>
      </c>
      <c r="D4" s="192"/>
      <c r="E4" s="192"/>
      <c r="F4" s="192"/>
      <c r="G4" s="193"/>
      <c r="H4" s="141"/>
      <c r="I4" s="194" t="s">
        <v>22</v>
      </c>
      <c r="J4" s="195" t="s">
        <v>23</v>
      </c>
      <c r="K4" s="196"/>
      <c r="L4" s="196"/>
      <c r="M4" s="196"/>
      <c r="N4" s="196"/>
      <c r="O4" s="196"/>
      <c r="P4" s="196"/>
      <c r="Q4" s="196"/>
      <c r="R4" s="196"/>
      <c r="S4" s="196"/>
      <c r="T4" s="196"/>
      <c r="V4" s="197" t="s">
        <v>24</v>
      </c>
      <c r="W4" s="197" t="s">
        <v>24</v>
      </c>
      <c r="X4" s="198"/>
      <c r="Y4" s="198"/>
      <c r="Z4" s="198"/>
      <c r="AA4" s="141"/>
      <c r="AB4" s="63" t="s">
        <v>25</v>
      </c>
      <c r="AC4" s="65" t="s">
        <v>27</v>
      </c>
      <c r="AD4" s="199" t="s">
        <v>211</v>
      </c>
      <c r="AE4" s="200" t="s">
        <v>28</v>
      </c>
      <c r="AF4" s="67" t="s">
        <v>29</v>
      </c>
      <c r="AH4" s="201" t="s">
        <v>27</v>
      </c>
      <c r="AI4" s="202" t="s">
        <v>29</v>
      </c>
      <c r="AJ4" s="83" t="s">
        <v>25</v>
      </c>
      <c r="AK4" s="71" t="s">
        <v>30</v>
      </c>
      <c r="AL4" s="72" t="s">
        <v>31</v>
      </c>
      <c r="AM4" s="201" t="s">
        <v>27</v>
      </c>
      <c r="AN4" s="203"/>
      <c r="AO4" s="83" t="s">
        <v>25</v>
      </c>
      <c r="AP4" s="204" t="s">
        <v>35</v>
      </c>
      <c r="AQ4" s="90"/>
      <c r="AR4" s="90"/>
      <c r="AS4" s="71" t="s">
        <v>30</v>
      </c>
      <c r="AT4" s="72" t="s">
        <v>31</v>
      </c>
      <c r="AU4" s="76"/>
      <c r="AV4" s="77" t="s">
        <v>32</v>
      </c>
      <c r="AW4" s="78" t="s">
        <v>33</v>
      </c>
      <c r="AX4" s="76"/>
      <c r="AY4" s="80" t="s">
        <v>34</v>
      </c>
      <c r="AZ4" s="80"/>
    </row>
    <row r="5" spans="1:52" ht="18">
      <c r="E5" s="36"/>
      <c r="AB5" s="81"/>
      <c r="AJ5" s="83"/>
      <c r="AK5" s="84"/>
      <c r="AL5" s="85"/>
      <c r="AO5" s="83"/>
      <c r="AS5" s="84"/>
      <c r="AT5" s="85"/>
      <c r="AU5" s="91"/>
      <c r="AV5" s="92"/>
      <c r="AW5" s="93"/>
      <c r="AX5" s="91"/>
    </row>
    <row r="6" spans="1:52" ht="165">
      <c r="C6" s="205" t="s">
        <v>212</v>
      </c>
      <c r="D6" s="205" t="s">
        <v>213</v>
      </c>
      <c r="E6" s="206" t="s">
        <v>214</v>
      </c>
      <c r="F6" s="206" t="s">
        <v>215</v>
      </c>
      <c r="G6" s="206" t="s">
        <v>40</v>
      </c>
      <c r="H6" s="207"/>
      <c r="I6" s="208"/>
      <c r="J6" s="209" t="s">
        <v>216</v>
      </c>
      <c r="K6" s="209" t="s">
        <v>217</v>
      </c>
      <c r="L6" s="209" t="s">
        <v>218</v>
      </c>
      <c r="M6" s="209" t="s">
        <v>219</v>
      </c>
      <c r="N6" s="209" t="s">
        <v>220</v>
      </c>
      <c r="O6" s="209" t="s">
        <v>221</v>
      </c>
      <c r="P6" s="210" t="s">
        <v>222</v>
      </c>
      <c r="U6" s="211"/>
      <c r="V6" s="212"/>
      <c r="W6" s="212" t="s">
        <v>223</v>
      </c>
      <c r="AA6" s="213"/>
      <c r="AB6" s="103">
        <v>20</v>
      </c>
      <c r="AC6" s="214" t="s">
        <v>224</v>
      </c>
      <c r="AD6" s="215" t="s">
        <v>225</v>
      </c>
      <c r="AE6" s="200" t="s">
        <v>226</v>
      </c>
      <c r="AF6" s="67" t="s">
        <v>227</v>
      </c>
      <c r="AG6" s="67" t="s">
        <v>228</v>
      </c>
      <c r="AH6" s="216" t="s">
        <v>229</v>
      </c>
      <c r="AI6" s="107" t="s">
        <v>230</v>
      </c>
      <c r="AJ6" s="87">
        <v>70</v>
      </c>
      <c r="AK6" s="217" t="s">
        <v>231</v>
      </c>
      <c r="AL6" s="109">
        <f>IF(AK6=AN15,SUM(AM15:AM20),IF(AK6=AN16,SUM(AM16:AM20),IF(AK6=AN17,SUM(AM17:AM20),IF(AK6=AN18,SUM(AM18:AM20),IF(AK6=AN19,SUM(AM19:AM20),IF(AK6=AN20,AN20,0))))))</f>
        <v>100</v>
      </c>
      <c r="AM6" s="216" t="s">
        <v>232</v>
      </c>
      <c r="AN6" s="107" t="s">
        <v>233</v>
      </c>
      <c r="AO6" s="87">
        <v>30</v>
      </c>
      <c r="AP6" s="41" t="s">
        <v>234</v>
      </c>
      <c r="AQ6" s="41" t="s">
        <v>235</v>
      </c>
      <c r="AS6" s="217" t="s">
        <v>236</v>
      </c>
      <c r="AT6" s="109">
        <f>IF(AS6=AN22,SUM(AM22:AM26),IF(AS6=AN23,SUM(AM23:AM26),IF(AS6=AN24,SUM(AM24:AM26),IF(AS6=AN25,SUM(AM25:AM26),IF(AS6=AN26,AM26,0)))))</f>
        <v>100</v>
      </c>
      <c r="AU6" s="111"/>
      <c r="AV6" s="112">
        <f>AT6*AO6/100+AJ6*AL6/100</f>
        <v>100</v>
      </c>
      <c r="AW6" s="113">
        <f>AV6*AB6/100</f>
        <v>20</v>
      </c>
      <c r="AX6" s="111"/>
      <c r="AY6" s="8" t="s">
        <v>59</v>
      </c>
      <c r="AZ6" s="8" t="s">
        <v>59</v>
      </c>
    </row>
    <row r="7" spans="1:52" ht="175">
      <c r="C7" s="205" t="s">
        <v>237</v>
      </c>
      <c r="D7" s="205" t="s">
        <v>213</v>
      </c>
      <c r="E7" s="206" t="s">
        <v>238</v>
      </c>
      <c r="F7" s="206" t="s">
        <v>239</v>
      </c>
      <c r="G7" s="206" t="s">
        <v>240</v>
      </c>
      <c r="H7" s="207"/>
      <c r="I7" s="208"/>
      <c r="J7" s="209" t="s">
        <v>241</v>
      </c>
      <c r="K7" s="209" t="s">
        <v>242</v>
      </c>
      <c r="L7" s="209" t="s">
        <v>243</v>
      </c>
      <c r="M7" s="209" t="s">
        <v>244</v>
      </c>
      <c r="N7" s="209" t="s">
        <v>245</v>
      </c>
      <c r="Q7" s="170"/>
      <c r="S7" s="170"/>
      <c r="U7" s="211"/>
      <c r="V7" s="212"/>
      <c r="W7" s="170"/>
      <c r="Z7" s="170"/>
      <c r="AA7" s="213"/>
      <c r="AB7" s="103">
        <v>40</v>
      </c>
      <c r="AC7" s="214" t="s">
        <v>246</v>
      </c>
      <c r="AD7" s="215" t="s">
        <v>247</v>
      </c>
      <c r="AE7" s="200" t="s">
        <v>248</v>
      </c>
      <c r="AF7" s="67" t="s">
        <v>249</v>
      </c>
      <c r="AH7" s="216" t="s">
        <v>250</v>
      </c>
      <c r="AI7" s="107" t="s">
        <v>251</v>
      </c>
      <c r="AJ7" s="87">
        <v>70</v>
      </c>
      <c r="AK7" s="217" t="s">
        <v>252</v>
      </c>
      <c r="AL7" s="109">
        <f>IF(AK7=AN29,SUM(AM29:AM33),IF(AK7=AN30,SUM(AM30:AM33),IF(AK7=AN31,SUM(AM31:AM33),IF(AK7=AN32,SUM(AM32:AM33),IF(AK7=AN33,AM33,0)))))</f>
        <v>100</v>
      </c>
      <c r="AM7" s="216" t="s">
        <v>253</v>
      </c>
      <c r="AN7" s="107" t="s">
        <v>254</v>
      </c>
      <c r="AO7" s="87">
        <v>30</v>
      </c>
      <c r="AP7" s="41" t="s">
        <v>255</v>
      </c>
      <c r="AQ7" s="41" t="s">
        <v>256</v>
      </c>
      <c r="AS7" s="108" t="s">
        <v>257</v>
      </c>
      <c r="AT7" s="109">
        <f>IF(AS7=AN36,SUM(AM36:AM40),IF(AS7=AN37,SUM(AM37:AM40),IF(AS7=AN38,SUM(AM38:AM40),IF(AS7=AN39,SUM(AM39:AM40),IF(AS7=AN40,AM40,0)))))</f>
        <v>100</v>
      </c>
      <c r="AU7" s="111"/>
      <c r="AV7" s="112">
        <f>AT7*AO7/100+AJ7*AL7/100</f>
        <v>100</v>
      </c>
      <c r="AW7" s="113">
        <f>AV7*AB7/100</f>
        <v>40</v>
      </c>
      <c r="AX7" s="111"/>
      <c r="AY7" s="8" t="s">
        <v>59</v>
      </c>
      <c r="AZ7" s="8" t="s">
        <v>59</v>
      </c>
    </row>
    <row r="8" spans="1:52" ht="265">
      <c r="C8" s="205" t="s">
        <v>258</v>
      </c>
      <c r="D8" s="205" t="s">
        <v>213</v>
      </c>
      <c r="E8" s="206" t="s">
        <v>259</v>
      </c>
      <c r="F8" s="206" t="s">
        <v>63</v>
      </c>
      <c r="G8" s="206" t="s">
        <v>63</v>
      </c>
      <c r="H8" s="207"/>
      <c r="I8" s="208"/>
      <c r="J8" s="209" t="s">
        <v>260</v>
      </c>
      <c r="K8" s="209" t="s">
        <v>261</v>
      </c>
      <c r="L8" s="209" t="s">
        <v>262</v>
      </c>
      <c r="M8" s="209" t="s">
        <v>263</v>
      </c>
      <c r="N8" s="209" t="s">
        <v>264</v>
      </c>
      <c r="O8" s="209" t="s">
        <v>265</v>
      </c>
      <c r="P8" s="218" t="s">
        <v>266</v>
      </c>
      <c r="Q8" s="219" t="s">
        <v>267</v>
      </c>
      <c r="R8" s="218" t="s">
        <v>268</v>
      </c>
      <c r="S8" s="218" t="s">
        <v>269</v>
      </c>
      <c r="T8" s="209" t="s">
        <v>270</v>
      </c>
      <c r="U8" s="220"/>
      <c r="V8" s="212"/>
      <c r="W8" s="221" t="s">
        <v>271</v>
      </c>
      <c r="X8" s="221" t="s">
        <v>272</v>
      </c>
      <c r="Y8" s="221" t="s">
        <v>273</v>
      </c>
      <c r="AA8" s="213"/>
      <c r="AB8" s="103">
        <v>20</v>
      </c>
      <c r="AC8" s="214" t="s">
        <v>274</v>
      </c>
      <c r="AD8" s="215" t="s">
        <v>275</v>
      </c>
      <c r="AE8" s="200" t="s">
        <v>276</v>
      </c>
      <c r="AF8" s="67" t="s">
        <v>277</v>
      </c>
      <c r="AH8" s="216" t="s">
        <v>278</v>
      </c>
      <c r="AI8" s="107" t="s">
        <v>279</v>
      </c>
      <c r="AJ8" s="87">
        <v>100</v>
      </c>
      <c r="AK8" s="222" t="s">
        <v>280</v>
      </c>
      <c r="AL8" s="109">
        <f>IF(AK8=AN45,SUM(AM45:AM50),IF(AK8=AN46,SUM(AM46:AM50),IF(AK8=AN47,SUM(AM47:AM50),IF(AK8=AN48,SUM(AM48:AM50),IF(AK8=AN49,SUM(AM49:AM50),IF(AK8=AN50,AM50,0))))))</f>
        <v>100</v>
      </c>
      <c r="AM8" s="216"/>
      <c r="AN8" s="223"/>
      <c r="AO8" s="87"/>
      <c r="AP8" s="41" t="s">
        <v>281</v>
      </c>
      <c r="AS8" s="224"/>
      <c r="AT8" s="109"/>
      <c r="AU8" s="111"/>
      <c r="AV8" s="112">
        <f>AT8*AO8/100+AJ8*AL8/100</f>
        <v>100</v>
      </c>
      <c r="AW8" s="113">
        <f>AV8*AB8/100</f>
        <v>20</v>
      </c>
      <c r="AX8" s="111"/>
      <c r="AY8" s="8" t="s">
        <v>59</v>
      </c>
      <c r="AZ8" s="8" t="s">
        <v>59</v>
      </c>
    </row>
    <row r="9" spans="1:52" ht="169.4" customHeight="1">
      <c r="C9" s="205" t="s">
        <v>282</v>
      </c>
      <c r="D9" s="205" t="s">
        <v>213</v>
      </c>
      <c r="E9" s="206" t="s">
        <v>283</v>
      </c>
      <c r="F9" s="206" t="s">
        <v>63</v>
      </c>
      <c r="G9" s="206" t="s">
        <v>63</v>
      </c>
      <c r="H9" s="207"/>
      <c r="I9" s="208"/>
      <c r="P9" s="170"/>
      <c r="U9" s="211"/>
      <c r="V9" s="212"/>
      <c r="AA9" s="213"/>
      <c r="AB9" s="6">
        <v>20</v>
      </c>
      <c r="AC9" s="214" t="s">
        <v>284</v>
      </c>
      <c r="AD9" s="215" t="s">
        <v>283</v>
      </c>
      <c r="AE9" s="200" t="s">
        <v>285</v>
      </c>
      <c r="AF9" s="67" t="s">
        <v>286</v>
      </c>
      <c r="AH9" s="216" t="s">
        <v>287</v>
      </c>
      <c r="AI9" s="107" t="s">
        <v>288</v>
      </c>
      <c r="AJ9" s="87">
        <v>100</v>
      </c>
      <c r="AK9" s="126" t="s">
        <v>257</v>
      </c>
      <c r="AL9" s="129">
        <f>IF(AK9=AN52,SUM(AM52:AM56),IF(AK9=AN53,SUM(AM53:AM56),IF(AK9=AN54,SUM(AM54:AM56),IF(AK9=AN55,SUM(AM55:AM56),IF(AK9=AN56,AM56,0)))))</f>
        <v>100</v>
      </c>
      <c r="AM9" s="216"/>
      <c r="AN9" s="223"/>
      <c r="AO9" s="87"/>
      <c r="AP9" s="41" t="s">
        <v>289</v>
      </c>
      <c r="AS9" s="224"/>
      <c r="AT9" s="129"/>
      <c r="AU9" s="225"/>
      <c r="AV9" s="5">
        <f>AT9*AO9/100+AJ9*AL9/100</f>
        <v>100</v>
      </c>
      <c r="AW9" s="4">
        <f>(AV9+AV10)/2*AB9/100</f>
        <v>20</v>
      </c>
      <c r="AX9" s="225"/>
      <c r="AY9" s="8" t="s">
        <v>59</v>
      </c>
      <c r="AZ9" s="8" t="s">
        <v>59</v>
      </c>
    </row>
    <row r="10" spans="1:52" ht="139">
      <c r="C10" s="205" t="s">
        <v>290</v>
      </c>
      <c r="D10" s="205" t="s">
        <v>213</v>
      </c>
      <c r="E10" s="206" t="s">
        <v>291</v>
      </c>
      <c r="F10" s="206" t="s">
        <v>215</v>
      </c>
      <c r="G10" s="206" t="s">
        <v>40</v>
      </c>
      <c r="H10" s="207"/>
      <c r="I10" s="208"/>
      <c r="U10" s="211"/>
      <c r="V10" s="212"/>
      <c r="AA10" s="213"/>
      <c r="AB10" s="6"/>
      <c r="AC10" s="214" t="s">
        <v>292</v>
      </c>
      <c r="AD10" s="215" t="s">
        <v>293</v>
      </c>
      <c r="AE10" s="200" t="s">
        <v>294</v>
      </c>
      <c r="AF10" s="67" t="s">
        <v>295</v>
      </c>
      <c r="AG10" s="67" t="s">
        <v>296</v>
      </c>
      <c r="AH10" s="216" t="s">
        <v>297</v>
      </c>
      <c r="AI10" s="107" t="s">
        <v>298</v>
      </c>
      <c r="AJ10" s="226">
        <v>100</v>
      </c>
      <c r="AK10" s="222" t="s">
        <v>299</v>
      </c>
      <c r="AL10" s="129">
        <f>IF(AK10=AN59,SUM(AM59:AM63),IF(AK10=AN60,SUM(AM60:AM63),IF(AK10=AN61,SUM(AM61:AM63),IF(AK10=AN62,SUM(AM62:AM63),IF(AK10=AN63,AM63,0)))))</f>
        <v>100</v>
      </c>
      <c r="AM10" s="216"/>
      <c r="AN10" s="223"/>
      <c r="AO10" s="226"/>
      <c r="AP10" s="36" t="s">
        <v>300</v>
      </c>
      <c r="AS10" s="224"/>
      <c r="AT10" s="129"/>
      <c r="AU10" s="225"/>
      <c r="AV10" s="5">
        <f>AT10*AO10/100+AJ10*AL10/100</f>
        <v>100</v>
      </c>
      <c r="AW10" s="4">
        <f>AV10*AB10/100</f>
        <v>0</v>
      </c>
      <c r="AX10" s="225"/>
      <c r="AY10" s="8" t="s">
        <v>60</v>
      </c>
      <c r="AZ10" s="8"/>
    </row>
    <row r="11" spans="1:52" s="45" customFormat="1">
      <c r="AB11" s="81"/>
      <c r="AH11" s="216"/>
      <c r="AI11" s="171"/>
      <c r="AM11" s="214"/>
      <c r="AN11" s="44"/>
    </row>
    <row r="12" spans="1:52">
      <c r="AH12" s="216"/>
      <c r="AJ12" s="214"/>
      <c r="AK12" s="214"/>
      <c r="AL12" s="214"/>
      <c r="AM12" s="216"/>
    </row>
    <row r="13" spans="1:52" ht="52.5" customHeight="1">
      <c r="AH13" s="216"/>
      <c r="AI13" s="171"/>
      <c r="AJ13" s="214"/>
      <c r="AK13" s="214"/>
      <c r="AL13" s="214"/>
      <c r="AM13" s="214"/>
      <c r="AN13" s="171"/>
      <c r="AW13" s="145">
        <f>SUM(AW6:AW12)</f>
        <v>100</v>
      </c>
    </row>
    <row r="14" spans="1:52" ht="65">
      <c r="AH14" s="227" t="s">
        <v>229</v>
      </c>
      <c r="AI14" s="228" t="s">
        <v>230</v>
      </c>
      <c r="AJ14" s="229"/>
      <c r="AK14" s="229"/>
      <c r="AL14" s="229"/>
      <c r="AM14" s="229"/>
      <c r="AN14" s="152" t="s">
        <v>301</v>
      </c>
    </row>
    <row r="15" spans="1:52">
      <c r="AH15" s="214"/>
      <c r="AI15" s="230"/>
      <c r="AJ15" s="216"/>
      <c r="AK15" s="216"/>
      <c r="AL15" s="216"/>
      <c r="AM15" s="216">
        <v>10</v>
      </c>
      <c r="AN15" s="231" t="s">
        <v>231</v>
      </c>
      <c r="AO15" s="232"/>
      <c r="AP15" s="232"/>
    </row>
    <row r="16" spans="1:52">
      <c r="AC16" s="233"/>
      <c r="AH16" s="214"/>
      <c r="AI16" s="230"/>
      <c r="AM16" s="181">
        <v>20</v>
      </c>
      <c r="AN16" s="234" t="s">
        <v>302</v>
      </c>
      <c r="AO16" s="232"/>
      <c r="AP16" s="232"/>
    </row>
    <row r="17" spans="29:42">
      <c r="AC17" s="233"/>
      <c r="AH17" s="214"/>
      <c r="AI17" s="230"/>
      <c r="AM17" s="181">
        <v>30</v>
      </c>
      <c r="AN17" s="234" t="s">
        <v>303</v>
      </c>
      <c r="AO17" s="235"/>
      <c r="AP17" s="235"/>
    </row>
    <row r="18" spans="29:42">
      <c r="AC18" s="233"/>
      <c r="AD18" s="141"/>
      <c r="AH18" s="214"/>
      <c r="AI18" s="230"/>
      <c r="AM18" s="45">
        <v>40</v>
      </c>
      <c r="AN18" s="232" t="s">
        <v>304</v>
      </c>
      <c r="AO18" s="236"/>
      <c r="AP18" s="236"/>
    </row>
    <row r="19" spans="29:42">
      <c r="AH19" s="216"/>
      <c r="AI19" s="237"/>
      <c r="AJ19" s="238"/>
      <c r="AK19" s="238"/>
      <c r="AL19" s="238"/>
      <c r="AM19" s="238">
        <v>0</v>
      </c>
      <c r="AN19" s="239">
        <v>0</v>
      </c>
    </row>
    <row r="20" spans="29:42">
      <c r="AH20" s="227" t="s">
        <v>232</v>
      </c>
      <c r="AI20" s="171"/>
      <c r="AJ20" s="240"/>
      <c r="AK20" s="240"/>
      <c r="AL20" s="240"/>
      <c r="AM20" s="240"/>
      <c r="AN20" s="171"/>
    </row>
    <row r="21" spans="29:42" ht="130">
      <c r="AH21" s="214"/>
      <c r="AI21" s="241" t="s">
        <v>305</v>
      </c>
      <c r="AJ21" s="242"/>
      <c r="AK21" s="242"/>
      <c r="AL21" s="242"/>
      <c r="AM21" s="242"/>
      <c r="AN21" s="152" t="s">
        <v>301</v>
      </c>
    </row>
    <row r="22" spans="29:42">
      <c r="AH22" s="214"/>
      <c r="AI22" s="230"/>
      <c r="AM22" s="181">
        <v>10</v>
      </c>
      <c r="AN22" s="234" t="s">
        <v>236</v>
      </c>
    </row>
    <row r="23" spans="29:42">
      <c r="AH23" s="214"/>
      <c r="AI23" s="230"/>
      <c r="AM23" s="181">
        <v>20</v>
      </c>
      <c r="AN23" s="234" t="s">
        <v>306</v>
      </c>
    </row>
    <row r="24" spans="29:42">
      <c r="AH24" s="214"/>
      <c r="AI24" s="230"/>
      <c r="AM24" s="181">
        <v>30</v>
      </c>
      <c r="AN24" s="234" t="s">
        <v>307</v>
      </c>
    </row>
    <row r="25" spans="29:42">
      <c r="AH25" s="214"/>
      <c r="AI25" s="230"/>
      <c r="AM25" s="181">
        <v>40</v>
      </c>
      <c r="AN25" s="234" t="s">
        <v>308</v>
      </c>
    </row>
    <row r="26" spans="29:42">
      <c r="AI26" s="237"/>
      <c r="AJ26" s="238"/>
      <c r="AK26" s="238"/>
      <c r="AL26" s="238"/>
      <c r="AM26" s="238">
        <v>0</v>
      </c>
      <c r="AN26" s="239">
        <v>0</v>
      </c>
    </row>
    <row r="27" spans="29:42">
      <c r="AH27" s="182" t="s">
        <v>250</v>
      </c>
      <c r="AI27" s="171"/>
      <c r="AJ27" s="240"/>
      <c r="AK27" s="240"/>
      <c r="AL27" s="240"/>
      <c r="AM27" s="240"/>
      <c r="AN27" s="171"/>
    </row>
    <row r="28" spans="29:42" ht="91">
      <c r="AH28" s="182"/>
      <c r="AI28" s="241" t="s">
        <v>309</v>
      </c>
      <c r="AJ28" s="242"/>
      <c r="AK28" s="242"/>
      <c r="AL28" s="242"/>
      <c r="AM28" s="242"/>
      <c r="AN28" s="152" t="s">
        <v>301</v>
      </c>
    </row>
    <row r="29" spans="29:42">
      <c r="AH29" s="182"/>
      <c r="AI29" s="230"/>
      <c r="AM29" s="181">
        <v>10</v>
      </c>
      <c r="AN29" s="234" t="s">
        <v>252</v>
      </c>
    </row>
    <row r="30" spans="29:42">
      <c r="AH30" s="182"/>
      <c r="AI30" s="230"/>
      <c r="AM30" s="181">
        <v>20</v>
      </c>
      <c r="AN30" s="234" t="s">
        <v>310</v>
      </c>
    </row>
    <row r="31" spans="29:42">
      <c r="AH31" s="182"/>
      <c r="AI31" s="230"/>
      <c r="AM31" s="181">
        <v>30</v>
      </c>
      <c r="AN31" s="234" t="s">
        <v>311</v>
      </c>
    </row>
    <row r="32" spans="29:42">
      <c r="AH32" s="182"/>
      <c r="AI32" s="230"/>
      <c r="AM32" s="181">
        <v>40</v>
      </c>
      <c r="AN32" s="234" t="s">
        <v>312</v>
      </c>
    </row>
    <row r="33" spans="34:40">
      <c r="AI33" s="237"/>
      <c r="AJ33" s="238"/>
      <c r="AK33" s="238"/>
      <c r="AL33" s="238"/>
      <c r="AM33" s="238">
        <v>0</v>
      </c>
      <c r="AN33" s="239">
        <v>0</v>
      </c>
    </row>
    <row r="34" spans="34:40">
      <c r="AH34" s="182" t="s">
        <v>253</v>
      </c>
      <c r="AI34" s="171"/>
      <c r="AJ34" s="240"/>
      <c r="AK34" s="240"/>
      <c r="AL34" s="240"/>
      <c r="AM34" s="240"/>
      <c r="AN34" s="171"/>
    </row>
    <row r="35" spans="34:40" ht="130">
      <c r="AH35" s="182"/>
      <c r="AI35" s="241" t="s">
        <v>313</v>
      </c>
      <c r="AJ35" s="242"/>
      <c r="AK35" s="242"/>
      <c r="AL35" s="242"/>
      <c r="AM35" s="242"/>
      <c r="AN35" s="152" t="s">
        <v>314</v>
      </c>
    </row>
    <row r="36" spans="34:40">
      <c r="AH36" s="182"/>
      <c r="AI36" s="230"/>
      <c r="AM36" s="181">
        <v>10</v>
      </c>
      <c r="AN36" s="234" t="s">
        <v>257</v>
      </c>
    </row>
    <row r="37" spans="34:40">
      <c r="AH37" s="182"/>
      <c r="AI37" s="230"/>
      <c r="AM37" s="181">
        <v>20</v>
      </c>
      <c r="AN37" s="234" t="s">
        <v>315</v>
      </c>
    </row>
    <row r="38" spans="34:40">
      <c r="AH38" s="182"/>
      <c r="AI38" s="230"/>
      <c r="AM38" s="181">
        <v>30</v>
      </c>
      <c r="AN38" s="234" t="s">
        <v>316</v>
      </c>
    </row>
    <row r="39" spans="34:40">
      <c r="AH39" s="182"/>
      <c r="AI39" s="230"/>
      <c r="AM39" s="181">
        <v>40</v>
      </c>
      <c r="AN39" s="234" t="s">
        <v>317</v>
      </c>
    </row>
    <row r="40" spans="34:40">
      <c r="AI40" s="237"/>
      <c r="AJ40" s="238"/>
      <c r="AK40" s="238"/>
      <c r="AL40" s="238"/>
      <c r="AM40" s="238">
        <v>0</v>
      </c>
      <c r="AN40" s="243" t="s">
        <v>318</v>
      </c>
    </row>
    <row r="41" spans="34:40">
      <c r="AI41" s="171"/>
      <c r="AJ41" s="240"/>
      <c r="AK41" s="240"/>
      <c r="AL41" s="240"/>
      <c r="AM41" s="240"/>
      <c r="AN41" s="171"/>
    </row>
    <row r="42" spans="34:40">
      <c r="AI42" s="171"/>
      <c r="AJ42" s="240"/>
      <c r="AK42" s="240"/>
      <c r="AL42" s="240"/>
      <c r="AM42" s="240"/>
      <c r="AN42" s="171"/>
    </row>
    <row r="43" spans="34:40">
      <c r="AH43" s="182" t="s">
        <v>278</v>
      </c>
      <c r="AI43" s="171"/>
      <c r="AJ43" s="240"/>
      <c r="AK43" s="240"/>
      <c r="AL43" s="240"/>
      <c r="AM43" s="240"/>
      <c r="AN43" s="171"/>
    </row>
    <row r="44" spans="34:40" ht="104">
      <c r="AH44" s="182"/>
      <c r="AI44" s="241" t="s">
        <v>319</v>
      </c>
      <c r="AJ44" s="242"/>
      <c r="AK44" s="242"/>
      <c r="AL44" s="242"/>
      <c r="AM44" s="242"/>
      <c r="AN44" s="152" t="s">
        <v>320</v>
      </c>
    </row>
    <row r="45" spans="34:40">
      <c r="AH45" s="182"/>
      <c r="AI45" s="230"/>
      <c r="AM45" s="181">
        <v>10</v>
      </c>
      <c r="AN45" s="234" t="s">
        <v>280</v>
      </c>
    </row>
    <row r="46" spans="34:40">
      <c r="AH46" s="182"/>
      <c r="AI46" s="230"/>
      <c r="AM46" s="181">
        <v>20</v>
      </c>
      <c r="AN46" s="234" t="s">
        <v>321</v>
      </c>
    </row>
    <row r="47" spans="34:40">
      <c r="AH47" s="182"/>
      <c r="AI47" s="230"/>
      <c r="AM47" s="181">
        <v>30</v>
      </c>
      <c r="AN47" s="234" t="s">
        <v>322</v>
      </c>
    </row>
    <row r="48" spans="34:40">
      <c r="AH48" s="182"/>
      <c r="AI48" s="230"/>
      <c r="AM48" s="181">
        <v>40</v>
      </c>
      <c r="AN48" s="234" t="s">
        <v>323</v>
      </c>
    </row>
    <row r="49" spans="3:40">
      <c r="AI49" s="237"/>
      <c r="AJ49" s="238"/>
      <c r="AK49" s="238"/>
      <c r="AL49" s="238"/>
      <c r="AM49" s="238">
        <v>0</v>
      </c>
      <c r="AN49" s="239">
        <v>0</v>
      </c>
    </row>
    <row r="50" spans="3:4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81"/>
      <c r="AC50" s="170"/>
      <c r="AD50" s="170"/>
      <c r="AE50" s="170"/>
      <c r="AF50" s="170"/>
      <c r="AG50" s="170"/>
      <c r="AH50" s="182" t="s">
        <v>287</v>
      </c>
      <c r="AI50" s="171"/>
      <c r="AJ50" s="240"/>
      <c r="AK50" s="240"/>
      <c r="AL50" s="240"/>
      <c r="AM50" s="240"/>
      <c r="AN50" s="171"/>
    </row>
    <row r="51" spans="3:40" ht="169">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81"/>
      <c r="AC51" s="170"/>
      <c r="AD51" s="170"/>
      <c r="AE51" s="170"/>
      <c r="AF51" s="170"/>
      <c r="AG51" s="170"/>
      <c r="AH51" s="182"/>
      <c r="AI51" s="241" t="s">
        <v>324</v>
      </c>
      <c r="AJ51" s="242"/>
      <c r="AK51" s="242"/>
      <c r="AL51" s="242"/>
      <c r="AM51" s="242"/>
      <c r="AN51" s="152" t="s">
        <v>325</v>
      </c>
    </row>
    <row r="52" spans="3:40" ht="13">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81"/>
      <c r="AC52" s="170"/>
      <c r="AD52" s="170"/>
      <c r="AE52" s="170"/>
      <c r="AF52" s="170"/>
      <c r="AG52" s="170"/>
      <c r="AH52" s="182"/>
      <c r="AI52" s="244"/>
      <c r="AJ52" s="240"/>
      <c r="AK52" s="240"/>
      <c r="AL52" s="240"/>
      <c r="AM52" s="240">
        <v>10</v>
      </c>
      <c r="AN52" s="234" t="s">
        <v>257</v>
      </c>
    </row>
    <row r="53" spans="3:40" ht="13">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81"/>
      <c r="AC53" s="170"/>
      <c r="AD53" s="170"/>
      <c r="AE53" s="170"/>
      <c r="AF53" s="170"/>
      <c r="AG53" s="170"/>
      <c r="AH53" s="182"/>
      <c r="AI53" s="244"/>
      <c r="AJ53" s="240"/>
      <c r="AK53" s="240"/>
      <c r="AL53" s="240"/>
      <c r="AM53" s="240">
        <v>20</v>
      </c>
      <c r="AN53" s="234" t="s">
        <v>326</v>
      </c>
    </row>
    <row r="54" spans="3:40" ht="13">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81"/>
      <c r="AC54" s="170"/>
      <c r="AD54" s="170"/>
      <c r="AE54" s="170"/>
      <c r="AF54" s="170"/>
      <c r="AG54" s="170"/>
      <c r="AH54" s="182"/>
      <c r="AI54" s="244"/>
      <c r="AJ54" s="240"/>
      <c r="AK54" s="240"/>
      <c r="AL54" s="240"/>
      <c r="AM54" s="240">
        <v>30</v>
      </c>
      <c r="AN54" s="234" t="s">
        <v>327</v>
      </c>
    </row>
    <row r="55" spans="3:40">
      <c r="AH55" s="182"/>
      <c r="AI55" s="230"/>
      <c r="AJ55" s="240"/>
      <c r="AK55" s="240"/>
      <c r="AL55" s="240"/>
      <c r="AM55" s="240">
        <v>40</v>
      </c>
      <c r="AN55" s="234" t="s">
        <v>328</v>
      </c>
    </row>
    <row r="56" spans="3:40">
      <c r="AI56" s="237"/>
      <c r="AJ56" s="238"/>
      <c r="AK56" s="238"/>
      <c r="AL56" s="238"/>
      <c r="AM56" s="238">
        <v>0</v>
      </c>
      <c r="AN56" s="243" t="s">
        <v>329</v>
      </c>
    </row>
    <row r="57" spans="3:40">
      <c r="AH57" s="182" t="s">
        <v>297</v>
      </c>
      <c r="AI57" s="171"/>
      <c r="AJ57" s="240"/>
      <c r="AK57" s="240"/>
      <c r="AL57" s="240"/>
      <c r="AM57" s="240"/>
      <c r="AN57" s="171"/>
    </row>
    <row r="58" spans="3:40" ht="91">
      <c r="AH58" s="182"/>
      <c r="AI58" s="241" t="s">
        <v>330</v>
      </c>
      <c r="AJ58" s="242"/>
      <c r="AK58" s="242"/>
      <c r="AL58" s="242"/>
      <c r="AM58" s="242"/>
      <c r="AN58" s="152" t="s">
        <v>331</v>
      </c>
    </row>
    <row r="59" spans="3:40">
      <c r="AH59" s="182"/>
      <c r="AI59" s="230"/>
      <c r="AM59" s="181">
        <v>10</v>
      </c>
      <c r="AN59" s="231" t="s">
        <v>299</v>
      </c>
    </row>
    <row r="60" spans="3:40">
      <c r="AH60" s="182"/>
      <c r="AI60" s="230"/>
      <c r="AM60" s="181">
        <v>20</v>
      </c>
      <c r="AN60" s="231" t="s">
        <v>332</v>
      </c>
    </row>
    <row r="61" spans="3:40">
      <c r="AH61" s="182"/>
      <c r="AI61" s="230"/>
      <c r="AM61" s="181">
        <v>30</v>
      </c>
      <c r="AN61" s="234" t="s">
        <v>333</v>
      </c>
    </row>
    <row r="62" spans="3:40">
      <c r="AH62" s="182"/>
      <c r="AI62" s="230"/>
      <c r="AM62" s="181">
        <v>40</v>
      </c>
      <c r="AN62" s="234" t="s">
        <v>334</v>
      </c>
    </row>
    <row r="63" spans="3:40">
      <c r="AI63" s="237"/>
      <c r="AJ63" s="238"/>
      <c r="AK63" s="238"/>
      <c r="AL63" s="238"/>
      <c r="AM63" s="238">
        <v>0</v>
      </c>
      <c r="AN63" s="239">
        <v>0</v>
      </c>
    </row>
    <row r="64" spans="3:40">
      <c r="AI64" s="171"/>
      <c r="AJ64" s="240"/>
      <c r="AK64" s="240"/>
      <c r="AL64" s="240"/>
      <c r="AM64" s="240"/>
      <c r="AN64" s="171"/>
    </row>
  </sheetData>
  <sheetProtection sheet="1" objects="1" scenarios="1" selectLockedCells="1"/>
  <mergeCells count="3">
    <mergeCell ref="AB9:AB10"/>
    <mergeCell ref="AV9:AV10"/>
    <mergeCell ref="AW9:AW10"/>
  </mergeCells>
  <dataValidations count="8">
    <dataValidation type="list" operator="equal" allowBlank="1" showErrorMessage="1" promptTitle="T01I01" prompt="4 o más grupos_x000a_3 grupos_x000a_2 grupos_x000a_1 grupo" sqref="AK6" xr:uid="{00000000-0002-0000-0200-000000000000}">
      <mc:AlternateContent xmlns:x12ac="http://schemas.microsoft.com/office/spreadsheetml/2011/1/ac" xmlns:mc="http://schemas.openxmlformats.org/markup-compatibility/2006">
        <mc:Choice Requires="x12ac">
          <x12ac:list>20 % o más,15 -20 %,10 - 15 %,1 -10 %,"0,00 %",</x12ac:list>
        </mc:Choice>
        <mc:Fallback>
          <formula1>"20 % o más,15 -20 %,10 - 15 %,1 -10 %,0,00 %,"</formula1>
        </mc:Fallback>
      </mc:AlternateContent>
      <formula2>0</formula2>
    </dataValidation>
    <dataValidation type="list" operator="equal" allowBlank="1" showErrorMessage="1" promptTitle="T01I01" prompt="4 o más grupos_x000a_3 grupos_x000a_2 grupos_x000a_1 grupo" sqref="AS6" xr:uid="{00000000-0002-0000-0200-000001000000}">
      <mc:AlternateContent xmlns:x12ac="http://schemas.microsoft.com/office/spreadsheetml/2011/1/ac" xmlns:mc="http://schemas.openxmlformats.org/markup-compatibility/2006">
        <mc:Choice Requires="x12ac">
          <x12ac:list>80 % o más,70 - 80%,50 -70 %,1 - 50%,"0,00 %"</x12ac:list>
        </mc:Choice>
        <mc:Fallback>
          <formula1>"80 % o más,70 - 80%,50 -70 %,1 - 50%,0,00 %"</formula1>
        </mc:Fallback>
      </mc:AlternateContent>
      <formula2>0</formula2>
    </dataValidation>
    <dataValidation type="list" operator="equal" allowBlank="1" showErrorMessage="1" promptTitle="T01I01" prompt="4 o más grupos_x000a_3 grupos_x000a_2 grupos_x000a_1 grupo" sqref="AK7" xr:uid="{00000000-0002-0000-0200-000002000000}">
      <mc:AlternateContent xmlns:x12ac="http://schemas.microsoft.com/office/spreadsheetml/2011/1/ac" xmlns:mc="http://schemas.openxmlformats.org/markup-compatibility/2006">
        <mc:Choice Requires="x12ac">
          <x12ac:list>70 % o más,61 - 69 %,43 - 60 %,1 - 42%,"0,00 %"</x12ac:list>
        </mc:Choice>
        <mc:Fallback>
          <formula1>"70 % o más,61 - 69 %,43 - 60 %,1 - 42%,0,00 %"</formula1>
        </mc:Fallback>
      </mc:AlternateContent>
      <formula2>0</formula2>
    </dataValidation>
    <dataValidation type="list" operator="equal" allowBlank="1" showErrorMessage="1" promptTitle="T01I01" prompt="4 o más grupos_x000a_3 grupos_x000a_2 grupos_x000a_1 grupo" sqref="AS7" xr:uid="{00000000-0002-0000-0200-000003000000}">
      <formula1>"4 o más,3 colaboraciones,2 colaboraciones,1 colaboración,no hay colaboración"</formula1>
      <formula2>0</formula2>
    </dataValidation>
    <dataValidation type="list" operator="equal" allowBlank="1" showErrorMessage="1" sqref="AK8" xr:uid="{00000000-0002-0000-0200-000004000000}">
      <mc:AlternateContent xmlns:x12ac="http://schemas.microsoft.com/office/spreadsheetml/2011/1/ac" xmlns:mc="http://schemas.openxmlformats.org/markup-compatibility/2006">
        <mc:Choice Requires="x12ac">
          <x12ac:list>30 % o más,25 -30 %,20 - 25 %,1 - 20%,"0,00 %"</x12ac:list>
        </mc:Choice>
        <mc:Fallback>
          <formula1>"30 % o más,25 -30 %,20 - 25 %,1 - 20%,0,00 %"</formula1>
        </mc:Fallback>
      </mc:AlternateContent>
      <formula2>0</formula2>
    </dataValidation>
    <dataValidation type="list" operator="equal" allowBlank="1" showErrorMessage="1" sqref="AS8:AS10" xr:uid="{00000000-0002-0000-0200-000005000000}">
      <formula1>""</formula1>
      <formula2>0</formula2>
    </dataValidation>
    <dataValidation type="list" operator="equal" allowBlank="1" showErrorMessage="1" sqref="AK9" xr:uid="{00000000-0002-0000-0200-000006000000}">
      <formula1>"4 o más,3 transferencias,2 transferencias,1 ransferencia,no hay transferencia"</formula1>
      <formula2>0</formula2>
    </dataValidation>
    <dataValidation type="list" operator="equal" allowBlank="1" showErrorMessage="1" sqref="AK10" xr:uid="{00000000-0002-0000-0200-000007000000}">
      <mc:AlternateContent xmlns:x12ac="http://schemas.microsoft.com/office/spreadsheetml/2011/1/ac" xmlns:mc="http://schemas.openxmlformats.org/markup-compatibility/2006">
        <mc:Choice Requires="x12ac">
          <x12ac:list>30% y más,25 - 30%,20 - 25%,1 -20%,"0,00 %",</x12ac:list>
        </mc:Choice>
        <mc:Fallback>
          <formula1>"30% y más,25 - 30%,20 - 25%,1 -20%,0,00 %,"</formula1>
        </mc:Fallback>
      </mc:AlternateContent>
      <formula2>0</formula2>
    </dataValidation>
  </dataValidation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1"/>
  <sheetViews>
    <sheetView showGridLines="0" topLeftCell="A7" zoomScale="130" zoomScaleNormal="130" workbookViewId="0">
      <selection activeCell="B16" sqref="B16"/>
    </sheetView>
  </sheetViews>
  <sheetFormatPr baseColWidth="10" defaultColWidth="11.7265625" defaultRowHeight="12.5"/>
  <cols>
    <col min="1" max="2" width="14" style="45" customWidth="1"/>
    <col min="3" max="4" width="14" style="45" hidden="1" customWidth="1"/>
    <col min="5" max="5" width="29.08984375" style="45" hidden="1" customWidth="1"/>
    <col min="6" max="7" width="14" style="45" hidden="1" customWidth="1"/>
    <col min="8" max="8" width="6" style="45" customWidth="1"/>
    <col min="9" max="9" width="6.26953125" style="45" customWidth="1"/>
    <col min="10" max="21" width="14" style="45" hidden="1" customWidth="1"/>
    <col min="22" max="22" width="4.90625" style="45" customWidth="1"/>
    <col min="23" max="23" width="23.453125" style="45" customWidth="1"/>
    <col min="24" max="25" width="14" style="45" hidden="1" customWidth="1"/>
    <col min="26" max="26" width="4.90625" style="45" customWidth="1"/>
    <col min="27" max="27" width="17.453125" style="180" customWidth="1"/>
    <col min="28" max="28" width="9.26953125" style="45" customWidth="1"/>
    <col min="29" max="29" width="57.7265625" style="45" hidden="1" customWidth="1"/>
    <col min="30" max="30" width="29.90625" style="45" customWidth="1"/>
    <col min="31" max="31" width="29.453125" style="45" hidden="1" customWidth="1"/>
    <col min="32" max="32" width="29.36328125" style="45" hidden="1" customWidth="1"/>
    <col min="33" max="33" width="9" style="180" customWidth="1"/>
    <col min="34" max="34" width="27.6328125" style="205" customWidth="1"/>
    <col min="35" max="35" width="12.6328125" style="245" customWidth="1"/>
    <col min="36" max="36" width="17.90625" style="245" customWidth="1"/>
    <col min="37" max="37" width="27.81640625" style="245" customWidth="1"/>
    <col min="38" max="38" width="10" style="245" customWidth="1"/>
    <col min="39" max="39" width="27.81640625" style="45" customWidth="1"/>
    <col min="40" max="40" width="13.08984375" style="45" customWidth="1"/>
    <col min="41" max="41" width="30.453125" style="45" hidden="1" customWidth="1"/>
    <col min="42" max="42" width="29.36328125" style="45" hidden="1" customWidth="1"/>
    <col min="43" max="43" width="17.453125" style="45" customWidth="1"/>
    <col min="44" max="44" width="14" style="45" customWidth="1"/>
    <col min="45" max="45" width="21.81640625" style="45" customWidth="1"/>
    <col min="46" max="76" width="14" style="45" customWidth="1"/>
    <col min="77" max="1024" width="11.7265625" style="45"/>
  </cols>
  <sheetData>
    <row r="1" spans="1:50" ht="37.9" customHeight="1">
      <c r="AB1" s="170"/>
    </row>
    <row r="2" spans="1:50" ht="30">
      <c r="A2" s="36"/>
      <c r="B2" s="52" t="s">
        <v>18</v>
      </c>
      <c r="C2" s="183"/>
      <c r="D2" s="183"/>
      <c r="E2" s="183"/>
      <c r="F2" s="183"/>
      <c r="G2" s="183"/>
      <c r="H2" s="184"/>
      <c r="I2" s="52"/>
      <c r="J2" s="183"/>
      <c r="K2" s="183"/>
      <c r="L2" s="183"/>
      <c r="M2" s="183"/>
      <c r="N2" s="183"/>
      <c r="O2" s="184"/>
      <c r="P2" s="184"/>
      <c r="Q2" s="185"/>
      <c r="R2" s="185"/>
      <c r="S2" s="185"/>
      <c r="T2" s="185"/>
      <c r="U2" s="52"/>
      <c r="V2" s="52"/>
      <c r="W2" s="52"/>
      <c r="X2" s="52">
        <v>15</v>
      </c>
      <c r="Y2" s="52"/>
      <c r="Z2" s="52"/>
      <c r="AA2" s="246">
        <v>11</v>
      </c>
      <c r="AC2" s="170"/>
      <c r="AD2" s="187" t="s">
        <v>6</v>
      </c>
      <c r="AE2" s="247"/>
      <c r="AF2" s="247"/>
      <c r="AG2" s="187"/>
      <c r="AH2" s="187"/>
      <c r="AI2" s="187"/>
      <c r="AJ2" s="187"/>
      <c r="AK2" s="187"/>
      <c r="AL2" s="187"/>
      <c r="AM2" s="187"/>
      <c r="AN2" s="227"/>
      <c r="AO2" s="227"/>
      <c r="AP2" s="248"/>
      <c r="AQ2" s="54" t="s">
        <v>19</v>
      </c>
      <c r="AR2" s="55"/>
      <c r="AS2" s="55"/>
      <c r="AT2" s="55">
        <f>AU10*AA2/100</f>
        <v>11</v>
      </c>
      <c r="AU2" s="248"/>
      <c r="AV2" s="248"/>
    </row>
    <row r="3" spans="1:50" ht="53.65" customHeight="1">
      <c r="A3" s="36"/>
      <c r="B3" s="37"/>
      <c r="C3" s="36"/>
      <c r="D3" s="36"/>
      <c r="E3" s="36"/>
      <c r="F3" s="36"/>
      <c r="G3" s="141"/>
      <c r="H3" s="141"/>
      <c r="I3" s="141"/>
      <c r="J3" s="36"/>
      <c r="K3" s="36"/>
      <c r="L3" s="36"/>
      <c r="M3" s="36"/>
      <c r="N3" s="36"/>
      <c r="O3" s="36"/>
      <c r="P3" s="36"/>
      <c r="Q3" s="36"/>
      <c r="S3" s="141"/>
      <c r="T3" s="141"/>
      <c r="U3" s="141"/>
      <c r="V3" s="141"/>
      <c r="W3" s="141"/>
      <c r="X3" s="36"/>
      <c r="Y3" s="36"/>
      <c r="Z3" s="36"/>
      <c r="AA3" s="190"/>
      <c r="AB3" s="141"/>
      <c r="AC3" s="36"/>
      <c r="AD3" s="36"/>
    </row>
    <row r="4" spans="1:50" ht="41" customHeight="1">
      <c r="A4" s="36"/>
      <c r="B4" s="191" t="s">
        <v>20</v>
      </c>
      <c r="C4" s="191" t="s">
        <v>21</v>
      </c>
      <c r="D4" s="192"/>
      <c r="E4" s="192"/>
      <c r="F4" s="192"/>
      <c r="G4" s="193"/>
      <c r="H4" s="141"/>
      <c r="I4" s="249" t="s">
        <v>22</v>
      </c>
      <c r="J4" s="249" t="s">
        <v>23</v>
      </c>
      <c r="K4" s="196"/>
      <c r="L4" s="196"/>
      <c r="M4" s="196"/>
      <c r="N4" s="196"/>
      <c r="O4" s="196"/>
      <c r="P4" s="196"/>
      <c r="Q4" s="196"/>
      <c r="R4" s="196"/>
      <c r="S4" s="196"/>
      <c r="T4" s="196"/>
      <c r="U4" s="196"/>
      <c r="W4" s="197" t="s">
        <v>24</v>
      </c>
      <c r="X4" s="197" t="s">
        <v>24</v>
      </c>
      <c r="Y4" s="198"/>
      <c r="Z4" s="36"/>
      <c r="AA4" s="250" t="s">
        <v>25</v>
      </c>
      <c r="AB4" s="65" t="s">
        <v>27</v>
      </c>
      <c r="AC4" s="64" t="s">
        <v>211</v>
      </c>
      <c r="AD4" s="251" t="s">
        <v>28</v>
      </c>
      <c r="AE4" s="252" t="s">
        <v>29</v>
      </c>
      <c r="AF4" s="252"/>
      <c r="AG4" s="65" t="s">
        <v>27</v>
      </c>
      <c r="AH4" s="202" t="s">
        <v>29</v>
      </c>
      <c r="AI4" s="83" t="s">
        <v>25</v>
      </c>
      <c r="AJ4" s="71" t="s">
        <v>30</v>
      </c>
      <c r="AK4" s="72" t="s">
        <v>31</v>
      </c>
      <c r="AL4" s="201" t="s">
        <v>27</v>
      </c>
      <c r="AM4" s="203"/>
      <c r="AN4" s="83" t="s">
        <v>25</v>
      </c>
      <c r="AO4" s="204" t="s">
        <v>35</v>
      </c>
      <c r="AP4" s="90"/>
      <c r="AQ4" s="71" t="s">
        <v>30</v>
      </c>
      <c r="AR4" s="72" t="s">
        <v>31</v>
      </c>
      <c r="AS4" s="180"/>
      <c r="AT4" s="77" t="s">
        <v>32</v>
      </c>
      <c r="AU4" s="78" t="s">
        <v>33</v>
      </c>
      <c r="AV4" s="180"/>
      <c r="AW4" s="80" t="s">
        <v>34</v>
      </c>
      <c r="AX4" s="80"/>
    </row>
    <row r="5" spans="1:50" ht="18">
      <c r="AA5" s="170"/>
      <c r="AI5" s="83"/>
      <c r="AJ5" s="84"/>
      <c r="AK5" s="85"/>
      <c r="AN5" s="83"/>
      <c r="AQ5" s="84"/>
      <c r="AR5" s="85"/>
      <c r="AT5" s="92"/>
      <c r="AU5" s="93"/>
    </row>
    <row r="6" spans="1:50" ht="217">
      <c r="C6" s="253" t="s">
        <v>335</v>
      </c>
      <c r="D6" s="206" t="s">
        <v>336</v>
      </c>
      <c r="E6" s="254" t="s">
        <v>337</v>
      </c>
      <c r="F6" s="206" t="s">
        <v>338</v>
      </c>
      <c r="G6" s="206" t="s">
        <v>339</v>
      </c>
      <c r="H6" s="207"/>
      <c r="I6" s="255"/>
      <c r="J6" s="255" t="s">
        <v>340</v>
      </c>
      <c r="K6" s="209" t="s">
        <v>341</v>
      </c>
      <c r="L6" s="209" t="s">
        <v>342</v>
      </c>
      <c r="M6" s="209" t="s">
        <v>343</v>
      </c>
      <c r="N6" s="209" t="s">
        <v>344</v>
      </c>
      <c r="O6" s="209" t="s">
        <v>345</v>
      </c>
      <c r="P6" s="209" t="s">
        <v>346</v>
      </c>
      <c r="Q6" s="209" t="s">
        <v>347</v>
      </c>
      <c r="R6" s="209" t="s">
        <v>348</v>
      </c>
      <c r="S6" s="209" t="s">
        <v>349</v>
      </c>
      <c r="T6" s="256" t="s">
        <v>350</v>
      </c>
      <c r="U6" s="210" t="s">
        <v>351</v>
      </c>
      <c r="V6" s="257"/>
      <c r="W6" s="221"/>
      <c r="X6" s="221" t="s">
        <v>352</v>
      </c>
      <c r="Y6" s="221" t="s">
        <v>353</v>
      </c>
      <c r="Z6" s="258"/>
      <c r="AA6" s="259">
        <v>20</v>
      </c>
      <c r="AB6" s="170" t="s">
        <v>354</v>
      </c>
      <c r="AC6" s="215" t="s">
        <v>337</v>
      </c>
      <c r="AD6" s="251" t="s">
        <v>355</v>
      </c>
      <c r="AE6" s="67" t="s">
        <v>337</v>
      </c>
      <c r="AF6" s="67" t="s">
        <v>356</v>
      </c>
      <c r="AG6" s="45" t="s">
        <v>357</v>
      </c>
      <c r="AH6" s="260" t="s">
        <v>358</v>
      </c>
      <c r="AI6" s="87">
        <v>50</v>
      </c>
      <c r="AJ6" s="128" t="s">
        <v>114</v>
      </c>
      <c r="AK6" s="109">
        <f>IF(AI18="SI",AG18,0)+IF(AI19="SI",AG19,0)+IF(AI20="SI",AG20,0)+IF(AI21="SI",AG21,0)+IF(AI22="SI",AG22,0)</f>
        <v>100</v>
      </c>
      <c r="AL6" s="45" t="s">
        <v>359</v>
      </c>
      <c r="AM6" s="107" t="s">
        <v>360</v>
      </c>
      <c r="AN6" s="87">
        <v>50</v>
      </c>
      <c r="AO6" s="36" t="s">
        <v>361</v>
      </c>
      <c r="AP6" s="36" t="s">
        <v>362</v>
      </c>
      <c r="AQ6" s="128" t="s">
        <v>114</v>
      </c>
      <c r="AR6" s="109">
        <f>IF(AI27="SI",AG27,0)+IF(AI28="SI",AG28,0)+IF(AI29="SI",AG29,0)+IF(AI30="SI",AG30,0)</f>
        <v>100</v>
      </c>
      <c r="AT6" s="112">
        <f>AR6*AN6/100+AI6*AK6/100</f>
        <v>100</v>
      </c>
      <c r="AU6" s="113">
        <f>AT6*AA6/100</f>
        <v>20</v>
      </c>
      <c r="AW6" s="8" t="s">
        <v>60</v>
      </c>
      <c r="AX6" s="8" t="s">
        <v>60</v>
      </c>
    </row>
    <row r="7" spans="1:50" ht="140">
      <c r="D7" s="45" t="s">
        <v>336</v>
      </c>
      <c r="E7" s="254" t="s">
        <v>337</v>
      </c>
      <c r="H7" s="207"/>
      <c r="I7" s="255"/>
      <c r="J7" s="261" t="s">
        <v>363</v>
      </c>
      <c r="V7" s="211"/>
      <c r="W7" s="221"/>
      <c r="Z7" s="258"/>
      <c r="AA7" s="259">
        <v>80</v>
      </c>
      <c r="AB7" s="170" t="s">
        <v>364</v>
      </c>
      <c r="AC7" s="215" t="s">
        <v>365</v>
      </c>
      <c r="AD7" s="251" t="s">
        <v>366</v>
      </c>
      <c r="AE7" s="252" t="s">
        <v>367</v>
      </c>
      <c r="AF7" s="252" t="s">
        <v>368</v>
      </c>
      <c r="AG7" s="45" t="s">
        <v>369</v>
      </c>
      <c r="AH7" s="260" t="s">
        <v>370</v>
      </c>
      <c r="AI7" s="87">
        <v>100</v>
      </c>
      <c r="AJ7" s="128" t="s">
        <v>114</v>
      </c>
      <c r="AK7" s="109">
        <f>IF(AI35="SI",AG35,0)+IF(AI36="SI",AG36,0)+IF(AI37="SI",AG37,0)+IF(AI38="SI",AG38,0)</f>
        <v>100</v>
      </c>
      <c r="AL7" s="262"/>
      <c r="AM7" s="263"/>
      <c r="AN7" s="87">
        <v>0</v>
      </c>
      <c r="AO7" s="36" t="s">
        <v>371</v>
      </c>
      <c r="AQ7" s="264"/>
      <c r="AR7" s="109"/>
      <c r="AT7" s="112">
        <f>AR7*AN7/100+AI7*AK7/100</f>
        <v>100</v>
      </c>
      <c r="AU7" s="113">
        <f>AT7*AA7/100</f>
        <v>80</v>
      </c>
      <c r="AW7" s="8" t="s">
        <v>60</v>
      </c>
      <c r="AX7" s="8"/>
    </row>
    <row r="8" spans="1:50">
      <c r="AA8" s="81"/>
    </row>
    <row r="9" spans="1:50" s="180" customFormat="1">
      <c r="AH9" s="245"/>
      <c r="AI9" s="245"/>
      <c r="AJ9" s="245"/>
      <c r="AK9" s="245"/>
      <c r="AL9" s="245"/>
    </row>
    <row r="10" spans="1:50" s="180" customFormat="1" ht="30.25" customHeight="1">
      <c r="AH10" s="245"/>
      <c r="AI10" s="245"/>
      <c r="AJ10" s="245"/>
      <c r="AK10" s="245"/>
      <c r="AL10" s="245"/>
      <c r="AU10" s="145">
        <f>SUM(AU6:AU7)</f>
        <v>100</v>
      </c>
    </row>
    <row r="11" spans="1:50" s="180" customFormat="1">
      <c r="AH11" s="245"/>
      <c r="AI11" s="245"/>
      <c r="AJ11" s="245"/>
      <c r="AK11" s="245"/>
      <c r="AL11" s="245"/>
    </row>
    <row r="12" spans="1:50" s="180" customFormat="1">
      <c r="AH12" s="245"/>
      <c r="AI12" s="245"/>
      <c r="AJ12" s="245"/>
      <c r="AK12" s="245"/>
      <c r="AL12" s="245"/>
    </row>
    <row r="13" spans="1:50" s="180" customFormat="1">
      <c r="AH13" s="245"/>
      <c r="AI13" s="245"/>
      <c r="AJ13" s="245"/>
      <c r="AK13" s="245"/>
      <c r="AL13" s="245"/>
    </row>
    <row r="14" spans="1:50" ht="13">
      <c r="W14" s="265"/>
      <c r="X14" s="180"/>
      <c r="Y14" s="180"/>
      <c r="Z14" s="180"/>
    </row>
    <row r="15" spans="1:50">
      <c r="AD15" s="170"/>
      <c r="AG15" s="81"/>
      <c r="AH15" s="266"/>
    </row>
    <row r="16" spans="1:50" ht="65">
      <c r="AD16" s="267" t="s">
        <v>358</v>
      </c>
      <c r="AE16" s="170"/>
      <c r="AF16" s="170"/>
      <c r="AG16" s="268"/>
      <c r="AH16" s="152" t="s">
        <v>372</v>
      </c>
      <c r="AI16" s="269"/>
      <c r="AJ16" s="270"/>
      <c r="AK16" s="270"/>
      <c r="AL16" s="270"/>
    </row>
    <row r="17" spans="28:39" ht="13">
      <c r="AB17" s="271" t="s">
        <v>357</v>
      </c>
      <c r="AC17" s="170"/>
      <c r="AD17" s="272"/>
      <c r="AE17" s="170"/>
      <c r="AF17" s="170"/>
      <c r="AG17" s="273"/>
      <c r="AH17" s="274"/>
      <c r="AI17" s="275"/>
      <c r="AJ17" s="275"/>
      <c r="AK17" s="275"/>
      <c r="AL17" s="275"/>
    </row>
    <row r="18" spans="28:39">
      <c r="AC18" s="170"/>
      <c r="AD18" s="272"/>
      <c r="AE18" s="170"/>
      <c r="AF18" s="170"/>
      <c r="AG18" s="270">
        <v>40</v>
      </c>
      <c r="AH18" s="274" t="s">
        <v>373</v>
      </c>
      <c r="AI18" s="276" t="s">
        <v>185</v>
      </c>
      <c r="AJ18" s="270"/>
      <c r="AK18" s="270"/>
      <c r="AL18" s="45"/>
    </row>
    <row r="19" spans="28:39">
      <c r="AC19" s="170"/>
      <c r="AD19" s="272"/>
      <c r="AE19" s="170"/>
      <c r="AF19" s="170"/>
      <c r="AG19" s="270">
        <v>30</v>
      </c>
      <c r="AH19" s="274" t="s">
        <v>374</v>
      </c>
      <c r="AI19" s="276" t="s">
        <v>185</v>
      </c>
      <c r="AJ19" s="270"/>
      <c r="AK19" s="270"/>
      <c r="AL19" s="45"/>
    </row>
    <row r="20" spans="28:39">
      <c r="AC20" s="170"/>
      <c r="AD20" s="272"/>
      <c r="AE20" s="170"/>
      <c r="AF20" s="170"/>
      <c r="AG20" s="270">
        <v>10</v>
      </c>
      <c r="AH20" s="274" t="s">
        <v>375</v>
      </c>
      <c r="AI20" s="276" t="s">
        <v>185</v>
      </c>
      <c r="AJ20" s="270"/>
      <c r="AK20" s="270"/>
      <c r="AL20" s="45"/>
    </row>
    <row r="21" spans="28:39">
      <c r="AC21" s="170"/>
      <c r="AD21" s="272"/>
      <c r="AE21" s="170"/>
      <c r="AF21" s="170"/>
      <c r="AG21" s="270">
        <v>10</v>
      </c>
      <c r="AH21" s="274" t="s">
        <v>376</v>
      </c>
      <c r="AI21" s="276" t="s">
        <v>185</v>
      </c>
      <c r="AJ21" s="270"/>
      <c r="AK21" s="270"/>
      <c r="AL21" s="45"/>
    </row>
    <row r="22" spans="28:39">
      <c r="AC22" s="170"/>
      <c r="AD22" s="272"/>
      <c r="AE22" s="170"/>
      <c r="AF22" s="170"/>
      <c r="AG22" s="270">
        <v>10</v>
      </c>
      <c r="AH22" s="277" t="s">
        <v>377</v>
      </c>
      <c r="AI22" s="276" t="s">
        <v>185</v>
      </c>
      <c r="AJ22" s="270"/>
      <c r="AK22" s="270"/>
      <c r="AL22" s="45"/>
      <c r="AM22" s="278"/>
    </row>
    <row r="23" spans="28:39">
      <c r="AC23" s="170"/>
      <c r="AD23" s="279"/>
      <c r="AF23" s="170"/>
      <c r="AG23" s="280"/>
      <c r="AH23" s="281"/>
      <c r="AI23" s="270"/>
      <c r="AJ23" s="270"/>
      <c r="AK23" s="270"/>
      <c r="AL23" s="270"/>
    </row>
    <row r="24" spans="28:39">
      <c r="AD24" s="170"/>
      <c r="AG24" s="81"/>
      <c r="AH24" s="266"/>
    </row>
    <row r="25" spans="28:39">
      <c r="AD25" s="170"/>
      <c r="AG25" s="81"/>
      <c r="AH25" s="266"/>
      <c r="AI25" s="270"/>
      <c r="AJ25" s="270"/>
      <c r="AK25" s="270"/>
      <c r="AL25" s="270"/>
    </row>
    <row r="26" spans="28:39" ht="91">
      <c r="AD26" s="267" t="s">
        <v>360</v>
      </c>
      <c r="AE26" s="170"/>
      <c r="AF26" s="170"/>
      <c r="AG26" s="268"/>
      <c r="AH26" s="152" t="s">
        <v>378</v>
      </c>
      <c r="AI26" s="275"/>
      <c r="AJ26" s="275"/>
      <c r="AK26" s="275"/>
      <c r="AL26" s="275"/>
    </row>
    <row r="27" spans="28:39" ht="13">
      <c r="AB27" s="271" t="s">
        <v>359</v>
      </c>
      <c r="AC27" s="170"/>
      <c r="AD27" s="272"/>
      <c r="AE27" s="170"/>
      <c r="AF27" s="170"/>
      <c r="AG27" s="270">
        <v>10</v>
      </c>
      <c r="AH27" s="282" t="s">
        <v>379</v>
      </c>
      <c r="AI27" s="276" t="s">
        <v>185</v>
      </c>
      <c r="AJ27" s="270"/>
      <c r="AK27" s="270"/>
      <c r="AL27" s="45"/>
    </row>
    <row r="28" spans="28:39" ht="37.5">
      <c r="AC28" s="170"/>
      <c r="AD28" s="272"/>
      <c r="AE28" s="170"/>
      <c r="AF28" s="170"/>
      <c r="AG28" s="270">
        <v>20</v>
      </c>
      <c r="AH28" s="282" t="s">
        <v>380</v>
      </c>
      <c r="AI28" s="276" t="s">
        <v>185</v>
      </c>
      <c r="AJ28" s="270"/>
      <c r="AK28" s="270"/>
      <c r="AL28" s="45"/>
    </row>
    <row r="29" spans="28:39" ht="37.5">
      <c r="AC29" s="170"/>
      <c r="AD29" s="272"/>
      <c r="AE29" s="170"/>
      <c r="AF29" s="170"/>
      <c r="AG29" s="270">
        <v>30</v>
      </c>
      <c r="AH29" s="282" t="s">
        <v>381</v>
      </c>
      <c r="AI29" s="276" t="s">
        <v>185</v>
      </c>
      <c r="AJ29" s="270"/>
      <c r="AK29" s="270"/>
      <c r="AL29" s="45"/>
    </row>
    <row r="30" spans="28:39" ht="25">
      <c r="AC30" s="170"/>
      <c r="AD30" s="272"/>
      <c r="AE30" s="170"/>
      <c r="AF30" s="170"/>
      <c r="AG30" s="270">
        <v>40</v>
      </c>
      <c r="AH30" s="282" t="s">
        <v>382</v>
      </c>
      <c r="AI30" s="276" t="s">
        <v>185</v>
      </c>
      <c r="AJ30" s="270"/>
      <c r="AK30" s="270"/>
      <c r="AL30" s="45"/>
    </row>
    <row r="31" spans="28:39">
      <c r="AC31" s="170"/>
      <c r="AD31" s="279"/>
      <c r="AE31" s="170"/>
      <c r="AF31" s="170"/>
      <c r="AG31" s="280"/>
      <c r="AH31" s="281"/>
      <c r="AI31" s="270"/>
      <c r="AJ31" s="270"/>
      <c r="AK31" s="270"/>
      <c r="AL31" s="270"/>
    </row>
    <row r="32" spans="28:39">
      <c r="AC32" s="170"/>
      <c r="AD32" s="170"/>
      <c r="AG32" s="81"/>
      <c r="AH32" s="266"/>
    </row>
    <row r="33" spans="27:38">
      <c r="AD33" s="170"/>
      <c r="AG33" s="81"/>
      <c r="AH33" s="266"/>
    </row>
    <row r="34" spans="27:38" ht="78">
      <c r="AD34" s="267" t="s">
        <v>370</v>
      </c>
      <c r="AE34" s="170"/>
      <c r="AF34" s="170"/>
      <c r="AG34" s="268"/>
      <c r="AH34" s="152" t="s">
        <v>383</v>
      </c>
      <c r="AI34" s="275"/>
      <c r="AJ34" s="275"/>
      <c r="AK34" s="275"/>
      <c r="AL34" s="275"/>
    </row>
    <row r="35" spans="27:38" ht="25">
      <c r="AB35" s="271" t="s">
        <v>369</v>
      </c>
      <c r="AC35" s="170"/>
      <c r="AD35" s="272"/>
      <c r="AE35" s="170"/>
      <c r="AF35" s="170"/>
      <c r="AG35" s="270">
        <v>10</v>
      </c>
      <c r="AH35" s="282" t="s">
        <v>384</v>
      </c>
      <c r="AI35" s="276" t="s">
        <v>185</v>
      </c>
      <c r="AJ35" s="270"/>
      <c r="AK35" s="270"/>
      <c r="AL35" s="45"/>
    </row>
    <row r="36" spans="27:38" ht="25">
      <c r="AC36" s="170"/>
      <c r="AD36" s="272"/>
      <c r="AE36" s="170"/>
      <c r="AF36" s="170"/>
      <c r="AG36" s="270">
        <v>20</v>
      </c>
      <c r="AH36" s="282" t="s">
        <v>385</v>
      </c>
      <c r="AI36" s="276" t="s">
        <v>185</v>
      </c>
      <c r="AJ36" s="270"/>
      <c r="AK36" s="270"/>
      <c r="AL36" s="45"/>
    </row>
    <row r="37" spans="27:38" ht="25">
      <c r="AC37" s="170"/>
      <c r="AD37" s="272"/>
      <c r="AE37" s="170"/>
      <c r="AF37" s="170"/>
      <c r="AG37" s="270">
        <v>30</v>
      </c>
      <c r="AH37" s="282" t="s">
        <v>386</v>
      </c>
      <c r="AI37" s="276" t="s">
        <v>185</v>
      </c>
      <c r="AJ37" s="270"/>
      <c r="AK37" s="270"/>
      <c r="AL37" s="45"/>
    </row>
    <row r="38" spans="27:38" ht="25">
      <c r="AC38" s="170"/>
      <c r="AD38" s="279"/>
      <c r="AE38" s="170"/>
      <c r="AF38" s="170"/>
      <c r="AG38" s="283">
        <v>40</v>
      </c>
      <c r="AH38" s="284" t="s">
        <v>387</v>
      </c>
      <c r="AI38" s="276" t="s">
        <v>185</v>
      </c>
      <c r="AJ38" s="270"/>
      <c r="AK38" s="270"/>
      <c r="AL38" s="45"/>
    </row>
    <row r="39" spans="27:38">
      <c r="AC39" s="170"/>
      <c r="AD39" s="170"/>
      <c r="AG39" s="81"/>
      <c r="AH39" s="266"/>
    </row>
    <row r="41" spans="27:38" s="45" customFormat="1">
      <c r="AA41" s="180"/>
    </row>
  </sheetData>
  <sheetProtection sheet="1" objects="1" scenarios="1" selectLockedCells="1"/>
  <dataValidations count="2">
    <dataValidation type="list" operator="equal" allowBlank="1" showErrorMessage="1" promptTitle="T01I01" prompt="4 o más grupos_x000a_3 grupos_x000a_2 grupos_x000a_1 grupo" sqref="AQ7" xr:uid="{00000000-0002-0000-0300-000000000000}">
      <mc:AlternateContent xmlns:x12ac="http://schemas.microsoft.com/office/spreadsheetml/2011/1/ac" xmlns:mc="http://schemas.openxmlformats.org/markup-compatibility/2006">
        <mc:Choice Requires="x12ac">
          <x12ac:list>20 % o más,15 -20 %,10 - 15 %,1 -10 %,"0,00 %",</x12ac:list>
        </mc:Choice>
        <mc:Fallback>
          <formula1>"20 % o más,15 -20 %,10 - 15 %,1 -10 %,0,00 %,"</formula1>
        </mc:Fallback>
      </mc:AlternateContent>
      <formula2>0</formula2>
    </dataValidation>
    <dataValidation type="list" operator="equal" allowBlank="1" showErrorMessage="1" sqref="AI18:AI22 AI27:AI30 AI35:AI38" xr:uid="{00000000-0002-0000-0300-000001000000}">
      <formula1>"SI,NO"</formula1>
      <formula2>0</formula2>
    </dataValidation>
  </dataValidation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22"/>
  <sheetViews>
    <sheetView showGridLines="0" topLeftCell="A10" zoomScale="130" zoomScaleNormal="130" workbookViewId="0">
      <selection activeCell="B10" sqref="B10"/>
    </sheetView>
  </sheetViews>
  <sheetFormatPr baseColWidth="10" defaultColWidth="11.7265625" defaultRowHeight="12.5"/>
  <cols>
    <col min="1" max="1" width="14" style="45" customWidth="1"/>
    <col min="2" max="2" width="14" style="39" customWidth="1"/>
    <col min="3" max="3" width="7.7265625" style="39" hidden="1" customWidth="1"/>
    <col min="4" max="4" width="21.36328125" style="39" hidden="1" customWidth="1"/>
    <col min="5" max="5" width="25.54296875" style="39" hidden="1" customWidth="1"/>
    <col min="6" max="7" width="14" style="39" hidden="1" customWidth="1"/>
    <col min="8" max="8" width="11" style="37" customWidth="1"/>
    <col min="9" max="9" width="9.6328125" style="39" customWidth="1"/>
    <col min="10" max="10" width="30.08984375" style="39" hidden="1" customWidth="1"/>
    <col min="11" max="11" width="19.36328125" style="39" hidden="1" customWidth="1"/>
    <col min="12" max="12" width="18.7265625" style="39" hidden="1" customWidth="1"/>
    <col min="13" max="13" width="26.1796875" style="39" hidden="1" customWidth="1"/>
    <col min="14" max="14" width="10.26953125" style="39" customWidth="1"/>
    <col min="15" max="15" width="12.453125" style="39" customWidth="1"/>
    <col min="16" max="16" width="28.81640625" style="39" hidden="1" customWidth="1"/>
    <col min="17" max="17" width="29.08984375" style="139" hidden="1" customWidth="1"/>
    <col min="18" max="18" width="12.36328125" style="139" customWidth="1"/>
    <col min="19" max="19" width="20.453125" style="45" customWidth="1"/>
    <col min="20" max="20" width="6.54296875" style="45" customWidth="1"/>
    <col min="21" max="21" width="6.54296875" style="180" customWidth="1"/>
    <col min="22" max="22" width="8.90625" style="45" customWidth="1"/>
    <col min="23" max="23" width="54.453125" style="45" hidden="1" customWidth="1"/>
    <col min="24" max="24" width="29.36328125" style="45" customWidth="1"/>
    <col min="25" max="26" width="29.1796875" style="45" hidden="1" customWidth="1"/>
    <col min="27" max="27" width="9.26953125" style="180" customWidth="1"/>
    <col min="28" max="28" width="27" style="45" customWidth="1"/>
    <col min="29" max="29" width="13.36328125" style="180" customWidth="1"/>
    <col min="30" max="30" width="14.81640625" style="180" customWidth="1"/>
    <col min="31" max="31" width="19.08984375" style="180" customWidth="1"/>
    <col min="32" max="32" width="9.26953125" style="180" customWidth="1"/>
    <col min="33" max="33" width="27.81640625" style="45" customWidth="1"/>
    <col min="34" max="34" width="11.90625" style="45" customWidth="1"/>
    <col min="35" max="35" width="29.81640625" style="45" hidden="1" customWidth="1"/>
    <col min="36" max="36" width="29.08984375" style="45" hidden="1" customWidth="1"/>
    <col min="37" max="37" width="14.90625" style="45" customWidth="1"/>
    <col min="38" max="38" width="21" style="45" customWidth="1"/>
    <col min="39" max="39" width="28.08984375" style="180" customWidth="1"/>
    <col min="40" max="42" width="14" style="180" customWidth="1"/>
    <col min="43" max="64" width="14" style="45" customWidth="1"/>
    <col min="65" max="1024" width="11.7265625" style="45"/>
  </cols>
  <sheetData>
    <row r="1" spans="1:50" ht="39.4" customHeight="1">
      <c r="H1" s="38"/>
    </row>
    <row r="2" spans="1:50" ht="30">
      <c r="A2" s="36"/>
      <c r="B2" s="48" t="s">
        <v>18</v>
      </c>
      <c r="C2" s="49"/>
      <c r="D2" s="48"/>
      <c r="E2" s="48"/>
      <c r="F2" s="48"/>
      <c r="G2" s="285"/>
      <c r="H2" s="51"/>
      <c r="I2" s="286"/>
      <c r="J2" s="49"/>
      <c r="K2" s="49"/>
      <c r="L2" s="51"/>
      <c r="M2" s="51"/>
      <c r="N2" s="51"/>
      <c r="O2" s="51"/>
      <c r="P2" s="51"/>
      <c r="Q2" s="50"/>
      <c r="R2" s="50"/>
      <c r="S2" s="52">
        <v>9</v>
      </c>
      <c r="T2" s="36"/>
      <c r="U2" s="190"/>
      <c r="V2" s="36"/>
      <c r="X2" s="187" t="s">
        <v>8</v>
      </c>
      <c r="Y2" s="247"/>
      <c r="Z2" s="247"/>
      <c r="AA2" s="187"/>
      <c r="AB2" s="187"/>
      <c r="AC2" s="187"/>
      <c r="AD2" s="187"/>
      <c r="AE2" s="187"/>
      <c r="AF2" s="187"/>
      <c r="AG2" s="287"/>
      <c r="AH2" s="248"/>
      <c r="AI2" s="248"/>
      <c r="AJ2" s="248"/>
      <c r="AK2" s="54" t="s">
        <v>19</v>
      </c>
      <c r="AL2" s="55"/>
      <c r="AM2" s="55"/>
      <c r="AN2" s="55">
        <f>AO14*S2/100</f>
        <v>9</v>
      </c>
    </row>
    <row r="3" spans="1:50" ht="60.65" customHeight="1">
      <c r="A3" s="36"/>
      <c r="B3" s="37"/>
      <c r="C3" s="37"/>
      <c r="D3" s="37"/>
      <c r="E3" s="37"/>
      <c r="F3" s="37"/>
      <c r="G3" s="38"/>
      <c r="H3" s="38"/>
      <c r="I3" s="38"/>
      <c r="J3" s="37"/>
      <c r="K3" s="37"/>
      <c r="L3" s="37"/>
      <c r="M3" s="37"/>
      <c r="N3" s="38"/>
      <c r="O3" s="38"/>
      <c r="P3" s="37"/>
      <c r="Q3" s="38"/>
      <c r="R3" s="38"/>
      <c r="T3" s="36"/>
      <c r="U3" s="190"/>
      <c r="V3" s="36"/>
      <c r="W3" s="36"/>
    </row>
    <row r="4" spans="1:50" ht="45.4" customHeight="1">
      <c r="A4" s="36"/>
      <c r="B4" s="56" t="s">
        <v>20</v>
      </c>
      <c r="C4" s="56" t="s">
        <v>21</v>
      </c>
      <c r="D4" s="57"/>
      <c r="E4" s="57"/>
      <c r="F4" s="57"/>
      <c r="G4" s="58"/>
      <c r="H4" s="38"/>
      <c r="I4" s="59" t="s">
        <v>22</v>
      </c>
      <c r="J4" s="59" t="s">
        <v>23</v>
      </c>
      <c r="K4" s="60"/>
      <c r="L4" s="60"/>
      <c r="M4" s="60"/>
      <c r="O4" s="61" t="s">
        <v>24</v>
      </c>
      <c r="P4" s="61" t="s">
        <v>24</v>
      </c>
      <c r="Q4" s="62"/>
      <c r="R4" s="38"/>
      <c r="S4" s="250" t="s">
        <v>25</v>
      </c>
      <c r="T4" s="36"/>
      <c r="U4" s="190"/>
      <c r="V4" s="73" t="s">
        <v>27</v>
      </c>
      <c r="W4" s="288" t="s">
        <v>211</v>
      </c>
      <c r="X4" s="251" t="s">
        <v>28</v>
      </c>
      <c r="Y4" s="252" t="s">
        <v>29</v>
      </c>
      <c r="AA4" s="201" t="s">
        <v>27</v>
      </c>
      <c r="AB4" s="202" t="s">
        <v>29</v>
      </c>
      <c r="AC4" s="83" t="s">
        <v>25</v>
      </c>
      <c r="AD4" s="71" t="s">
        <v>30</v>
      </c>
      <c r="AE4" s="72" t="s">
        <v>31</v>
      </c>
      <c r="AF4" s="201" t="s">
        <v>27</v>
      </c>
      <c r="AG4" s="203"/>
      <c r="AH4" s="83" t="s">
        <v>25</v>
      </c>
      <c r="AI4" s="204" t="s">
        <v>35</v>
      </c>
      <c r="AJ4" s="90"/>
      <c r="AK4" s="71" t="s">
        <v>30</v>
      </c>
      <c r="AL4" s="72" t="s">
        <v>31</v>
      </c>
      <c r="AM4" s="76"/>
      <c r="AN4" s="77" t="s">
        <v>32</v>
      </c>
      <c r="AO4" s="78" t="s">
        <v>33</v>
      </c>
      <c r="AP4" s="79"/>
      <c r="AQ4" s="80" t="s">
        <v>34</v>
      </c>
      <c r="AR4" s="80"/>
    </row>
    <row r="5" spans="1:50" ht="18">
      <c r="AC5" s="83"/>
      <c r="AD5" s="84"/>
      <c r="AE5" s="85"/>
      <c r="AH5" s="83"/>
      <c r="AK5" s="84"/>
      <c r="AL5" s="85"/>
      <c r="AM5" s="91"/>
      <c r="AN5" s="92"/>
      <c r="AO5" s="93"/>
      <c r="AP5" s="91"/>
    </row>
    <row r="6" spans="1:50" ht="165">
      <c r="C6" s="289" t="s">
        <v>388</v>
      </c>
      <c r="D6" s="290" t="s">
        <v>389</v>
      </c>
      <c r="E6" s="116" t="s">
        <v>390</v>
      </c>
      <c r="F6" s="116" t="s">
        <v>239</v>
      </c>
      <c r="G6" s="116" t="s">
        <v>391</v>
      </c>
      <c r="H6" s="291"/>
      <c r="I6" s="96"/>
      <c r="N6" s="292"/>
      <c r="O6" s="138"/>
      <c r="P6" s="138" t="s">
        <v>392</v>
      </c>
      <c r="S6" s="259">
        <v>14.29</v>
      </c>
      <c r="T6" s="180"/>
      <c r="V6" s="45" t="s">
        <v>393</v>
      </c>
      <c r="W6" s="122" t="s">
        <v>394</v>
      </c>
      <c r="X6" s="251" t="s">
        <v>395</v>
      </c>
      <c r="Y6" s="252" t="s">
        <v>396</v>
      </c>
      <c r="Z6" s="252" t="s">
        <v>397</v>
      </c>
      <c r="AA6" s="45" t="s">
        <v>398</v>
      </c>
      <c r="AB6" s="293" t="s">
        <v>399</v>
      </c>
      <c r="AC6" s="87">
        <v>100</v>
      </c>
      <c r="AD6" s="108" t="s">
        <v>400</v>
      </c>
      <c r="AE6" s="109">
        <f>IF(AD6=AB20,SUM(AA20:AA24),IF(AD6=AB21,SUM(AA21:AA24),IF(AD6=AB22,SUM(AA22:AA24),IF(AD6=AB23,SUM(AA23:AA24),IF(AD6=AB24,AA24,0)))))</f>
        <v>100</v>
      </c>
      <c r="AF6" s="45"/>
      <c r="AG6" s="263"/>
      <c r="AH6" s="87"/>
      <c r="AI6" s="36" t="s">
        <v>401</v>
      </c>
      <c r="AK6" s="71"/>
      <c r="AL6" s="72"/>
      <c r="AM6" s="111"/>
      <c r="AN6" s="112">
        <f t="shared" ref="AN6:AN12" si="0">AL6*AH6/100+AC6*AE6/100</f>
        <v>100</v>
      </c>
      <c r="AO6" s="113">
        <f t="shared" ref="AO6:AO12" si="1">AN6*S6/100</f>
        <v>14.29</v>
      </c>
      <c r="AP6" s="114"/>
      <c r="AQ6" s="8" t="s">
        <v>60</v>
      </c>
      <c r="AR6" s="8"/>
    </row>
    <row r="7" spans="1:50" ht="177.5">
      <c r="C7" s="289" t="s">
        <v>402</v>
      </c>
      <c r="D7" s="290" t="s">
        <v>389</v>
      </c>
      <c r="E7" s="294" t="s">
        <v>403</v>
      </c>
      <c r="F7" s="116" t="s">
        <v>239</v>
      </c>
      <c r="G7" s="116" t="s">
        <v>391</v>
      </c>
      <c r="H7" s="291"/>
      <c r="I7" s="96"/>
      <c r="N7" s="292"/>
      <c r="O7" s="138"/>
      <c r="S7" s="259">
        <v>14.29</v>
      </c>
      <c r="T7" s="180"/>
      <c r="V7" s="45" t="s">
        <v>404</v>
      </c>
      <c r="W7" s="122" t="s">
        <v>405</v>
      </c>
      <c r="X7" s="251" t="s">
        <v>406</v>
      </c>
      <c r="Y7" s="252" t="s">
        <v>407</v>
      </c>
      <c r="AA7" s="45" t="s">
        <v>408</v>
      </c>
      <c r="AB7" s="293" t="s">
        <v>409</v>
      </c>
      <c r="AC7" s="87">
        <v>100</v>
      </c>
      <c r="AD7" s="108" t="s">
        <v>400</v>
      </c>
      <c r="AE7" s="109">
        <f>IF(AD7=AB28,SUM(AA28:AA32),IF(AD7=AB29,SUM(AA29:AA32),IF(AD7=AB30,SUM(AA30:AA32),IF(AD7=AB31,SUM(AA31:AA32),IF(AD7=AB32,AA32,0)))))</f>
        <v>100</v>
      </c>
      <c r="AF7" s="45"/>
      <c r="AG7" s="263"/>
      <c r="AH7" s="87"/>
      <c r="AI7" s="36" t="s">
        <v>410</v>
      </c>
      <c r="AK7" s="71"/>
      <c r="AL7" s="72"/>
      <c r="AM7" s="111"/>
      <c r="AN7" s="112">
        <f t="shared" si="0"/>
        <v>100</v>
      </c>
      <c r="AO7" s="113">
        <f t="shared" si="1"/>
        <v>14.29</v>
      </c>
      <c r="AP7" s="114"/>
      <c r="AQ7" s="8" t="s">
        <v>60</v>
      </c>
      <c r="AR7" s="8"/>
    </row>
    <row r="8" spans="1:50" ht="140">
      <c r="C8" s="290" t="s">
        <v>411</v>
      </c>
      <c r="D8" s="290" t="s">
        <v>389</v>
      </c>
      <c r="E8" s="116" t="s">
        <v>412</v>
      </c>
      <c r="F8" s="116" t="s">
        <v>239</v>
      </c>
      <c r="G8" s="116" t="s">
        <v>240</v>
      </c>
      <c r="H8" s="291"/>
      <c r="I8" s="96"/>
      <c r="N8" s="292"/>
      <c r="O8" s="138"/>
      <c r="S8" s="259">
        <v>14.29</v>
      </c>
      <c r="T8" s="180"/>
      <c r="V8" s="45" t="s">
        <v>413</v>
      </c>
      <c r="W8" s="122" t="s">
        <v>414</v>
      </c>
      <c r="X8" s="251" t="s">
        <v>415</v>
      </c>
      <c r="Y8" s="252" t="s">
        <v>416</v>
      </c>
      <c r="AA8" s="45" t="s">
        <v>417</v>
      </c>
      <c r="AB8" s="293" t="s">
        <v>418</v>
      </c>
      <c r="AC8" s="87">
        <v>100</v>
      </c>
      <c r="AD8" s="108" t="s">
        <v>400</v>
      </c>
      <c r="AE8" s="109">
        <f>IF(AD8=AB36,SUM(AA36:AA40),IF(AD8=AB37,SUM(AA37:AA40),IF(AD8=AB38,SUM(AA38:AA40),IF(AD8=AB39,SUM(AA39:AA40),IF(AD8=AB40,AA40,0)))))</f>
        <v>100</v>
      </c>
      <c r="AF8" s="45"/>
      <c r="AG8" s="263"/>
      <c r="AH8" s="87"/>
      <c r="AI8" s="36" t="s">
        <v>419</v>
      </c>
      <c r="AK8" s="71"/>
      <c r="AL8" s="72"/>
      <c r="AM8" s="111"/>
      <c r="AN8" s="112">
        <f t="shared" si="0"/>
        <v>100</v>
      </c>
      <c r="AO8" s="113">
        <f t="shared" si="1"/>
        <v>14.29</v>
      </c>
      <c r="AP8" s="114"/>
      <c r="AQ8" s="8" t="s">
        <v>60</v>
      </c>
      <c r="AR8" s="8"/>
    </row>
    <row r="9" spans="1:50" ht="190">
      <c r="C9" s="290" t="s">
        <v>420</v>
      </c>
      <c r="D9" s="290" t="s">
        <v>389</v>
      </c>
      <c r="E9" s="116" t="s">
        <v>421</v>
      </c>
      <c r="F9" s="116" t="s">
        <v>239</v>
      </c>
      <c r="G9" s="116" t="s">
        <v>240</v>
      </c>
      <c r="H9" s="291"/>
      <c r="I9" s="96"/>
      <c r="N9" s="292"/>
      <c r="O9" s="138"/>
      <c r="S9" s="259">
        <v>14.29</v>
      </c>
      <c r="T9" s="180"/>
      <c r="V9" s="45" t="s">
        <v>422</v>
      </c>
      <c r="W9" s="122" t="s">
        <v>423</v>
      </c>
      <c r="X9" s="251" t="s">
        <v>424</v>
      </c>
      <c r="Y9" s="252" t="s">
        <v>425</v>
      </c>
      <c r="AA9" s="45" t="s">
        <v>426</v>
      </c>
      <c r="AB9" s="293" t="s">
        <v>427</v>
      </c>
      <c r="AC9" s="87">
        <v>100</v>
      </c>
      <c r="AD9" s="108" t="s">
        <v>428</v>
      </c>
      <c r="AE9" s="129">
        <f>IF(AD9=AB44,SUM(AA44:AA49),IF(AD9=AB45,SUM(AA45:AA49),IF(AD9=AB46,SUM(AA46:AA49),IF(AD9=AB47,SUM(AA47:AA49),IF(AD9=AB48,SUM(AA48:AA49),IF(AD9=AB49,AA49,0))))))</f>
        <v>100</v>
      </c>
      <c r="AF9" s="45"/>
      <c r="AG9" s="263"/>
      <c r="AH9" s="87"/>
      <c r="AI9" s="36" t="s">
        <v>429</v>
      </c>
      <c r="AK9" s="71"/>
      <c r="AL9" s="72"/>
      <c r="AM9" s="225"/>
      <c r="AN9" s="132">
        <f t="shared" si="0"/>
        <v>100</v>
      </c>
      <c r="AO9" s="113">
        <f t="shared" si="1"/>
        <v>14.29</v>
      </c>
      <c r="AP9" s="295"/>
      <c r="AQ9" s="8" t="s">
        <v>60</v>
      </c>
      <c r="AR9" s="8"/>
    </row>
    <row r="10" spans="1:50" ht="106" customHeight="1">
      <c r="C10" s="289" t="s">
        <v>430</v>
      </c>
      <c r="D10" s="290" t="s">
        <v>389</v>
      </c>
      <c r="E10" s="294" t="s">
        <v>431</v>
      </c>
      <c r="F10" s="116" t="s">
        <v>432</v>
      </c>
      <c r="G10" s="116" t="s">
        <v>391</v>
      </c>
      <c r="H10" s="296"/>
      <c r="I10" s="96"/>
      <c r="N10" s="292"/>
      <c r="O10" s="138"/>
      <c r="S10" s="259">
        <v>14.28</v>
      </c>
      <c r="T10" s="180"/>
      <c r="V10" s="45" t="s">
        <v>433</v>
      </c>
      <c r="W10" s="122" t="s">
        <v>434</v>
      </c>
      <c r="X10" s="251" t="s">
        <v>435</v>
      </c>
      <c r="Y10" s="252" t="s">
        <v>436</v>
      </c>
      <c r="AA10" s="45" t="s">
        <v>437</v>
      </c>
      <c r="AB10" s="293" t="s">
        <v>438</v>
      </c>
      <c r="AC10" s="226">
        <v>70</v>
      </c>
      <c r="AD10" s="126" t="s">
        <v>439</v>
      </c>
      <c r="AE10" s="129">
        <f>IF(AD10=AB52,SUM(AA52:AA56),IF(AD10=AB53,SUM(AA53:AA56),IF(AD10=AB54,SUM(AA54:AA56),IF(AD10=AB55,SUM(AA55:AA56),IF(AD10=AB56,AA56,0)))))</f>
        <v>100</v>
      </c>
      <c r="AF10" s="45" t="s">
        <v>440</v>
      </c>
      <c r="AG10" s="293" t="s">
        <v>441</v>
      </c>
      <c r="AH10" s="226">
        <v>30</v>
      </c>
      <c r="AI10" s="36" t="s">
        <v>442</v>
      </c>
      <c r="AJ10" s="36" t="s">
        <v>443</v>
      </c>
      <c r="AK10" s="126" t="s">
        <v>444</v>
      </c>
      <c r="AL10" s="129">
        <f>IF(AK10=AB60,SUM(AA60:AA64),IF(AK10=AB61,SUM(AA61:AA64),IF(AK10=AB62,SUM(AA62:AA64),IF(AK10=AB63,SUM(AA63:AA64),IF(AK10=AB64,AA64,0)))))</f>
        <v>100</v>
      </c>
      <c r="AM10" s="225"/>
      <c r="AN10" s="297">
        <f t="shared" si="0"/>
        <v>100</v>
      </c>
      <c r="AO10" s="113">
        <f t="shared" si="1"/>
        <v>14.28</v>
      </c>
      <c r="AP10" s="134"/>
      <c r="AQ10" s="8" t="s">
        <v>60</v>
      </c>
      <c r="AR10" s="8" t="s">
        <v>60</v>
      </c>
    </row>
    <row r="11" spans="1:50" ht="168.5" customHeight="1">
      <c r="C11" s="298" t="s">
        <v>445</v>
      </c>
      <c r="D11" s="299" t="s">
        <v>446</v>
      </c>
      <c r="E11" s="300" t="s">
        <v>447</v>
      </c>
      <c r="F11" s="300" t="s">
        <v>63</v>
      </c>
      <c r="G11" s="301" t="s">
        <v>63</v>
      </c>
      <c r="H11" s="296"/>
      <c r="I11" s="96"/>
      <c r="J11" s="39" t="s">
        <v>448</v>
      </c>
      <c r="K11" s="37" t="s">
        <v>449</v>
      </c>
      <c r="L11" s="39" t="s">
        <v>450</v>
      </c>
      <c r="N11" s="292"/>
      <c r="O11" s="138"/>
      <c r="P11" s="39" t="s">
        <v>451</v>
      </c>
      <c r="S11" s="259">
        <v>14.28</v>
      </c>
      <c r="T11" s="180"/>
      <c r="V11" s="170" t="s">
        <v>452</v>
      </c>
      <c r="W11" s="143" t="s">
        <v>447</v>
      </c>
      <c r="X11" s="251" t="s">
        <v>453</v>
      </c>
      <c r="Y11" s="252" t="s">
        <v>454</v>
      </c>
      <c r="Z11" s="252" t="s">
        <v>455</v>
      </c>
      <c r="AA11" s="45" t="s">
        <v>456</v>
      </c>
      <c r="AB11" s="293" t="s">
        <v>457</v>
      </c>
      <c r="AC11" s="226">
        <v>100</v>
      </c>
      <c r="AD11" s="126">
        <v>0</v>
      </c>
      <c r="AE11" s="109">
        <f>IF(AD11=AB68,SUM(AA68:AA70),IF(AD11=AB69,AA69,IF(AD11=AB70,AA70,0)))</f>
        <v>100</v>
      </c>
      <c r="AF11" s="45"/>
      <c r="AG11" s="263"/>
      <c r="AH11" s="185"/>
      <c r="AI11" s="36" t="s">
        <v>458</v>
      </c>
      <c r="AJ11" s="36"/>
      <c r="AK11" s="71"/>
      <c r="AL11" s="72"/>
      <c r="AM11" s="111"/>
      <c r="AN11" s="112">
        <f t="shared" si="0"/>
        <v>100</v>
      </c>
      <c r="AO11" s="113">
        <f t="shared" si="1"/>
        <v>14.28</v>
      </c>
      <c r="AP11" s="114"/>
      <c r="AQ11" s="8" t="s">
        <v>60</v>
      </c>
      <c r="AR11" s="8"/>
    </row>
    <row r="12" spans="1:50" ht="140">
      <c r="C12" s="298" t="s">
        <v>459</v>
      </c>
      <c r="D12" s="299" t="s">
        <v>446</v>
      </c>
      <c r="E12" s="300" t="s">
        <v>460</v>
      </c>
      <c r="F12" s="300" t="s">
        <v>63</v>
      </c>
      <c r="G12" s="300" t="s">
        <v>63</v>
      </c>
      <c r="H12" s="296"/>
      <c r="I12" s="96"/>
      <c r="N12" s="292"/>
      <c r="O12" s="138"/>
      <c r="P12" s="39" t="s">
        <v>461</v>
      </c>
      <c r="Q12" s="139" t="s">
        <v>462</v>
      </c>
      <c r="S12" s="259">
        <v>14.28</v>
      </c>
      <c r="T12" s="180"/>
      <c r="V12" s="45" t="s">
        <v>463</v>
      </c>
      <c r="W12" s="143" t="s">
        <v>460</v>
      </c>
      <c r="X12" s="251" t="s">
        <v>464</v>
      </c>
      <c r="Y12" s="252" t="s">
        <v>465</v>
      </c>
      <c r="AA12" s="45" t="s">
        <v>466</v>
      </c>
      <c r="AB12" s="293" t="s">
        <v>467</v>
      </c>
      <c r="AC12" s="226">
        <v>100</v>
      </c>
      <c r="AD12" s="126">
        <v>0</v>
      </c>
      <c r="AE12" s="109">
        <f>IF(AD12=AB75,AA75,IF(AD12=AB76,AA76,0))</f>
        <v>100</v>
      </c>
      <c r="AF12" s="45"/>
      <c r="AG12" s="263"/>
      <c r="AH12" s="185"/>
      <c r="AI12" s="36" t="s">
        <v>468</v>
      </c>
      <c r="AK12" s="71"/>
      <c r="AL12" s="72"/>
      <c r="AM12" s="111"/>
      <c r="AN12" s="112">
        <f t="shared" si="0"/>
        <v>100</v>
      </c>
      <c r="AO12" s="113">
        <f t="shared" si="1"/>
        <v>14.28</v>
      </c>
      <c r="AP12" s="114"/>
      <c r="AQ12" s="8" t="s">
        <v>59</v>
      </c>
      <c r="AR12" s="8"/>
    </row>
    <row r="13" spans="1:50">
      <c r="C13" s="289" t="s">
        <v>469</v>
      </c>
      <c r="D13" s="290" t="s">
        <v>389</v>
      </c>
      <c r="E13" s="294" t="s">
        <v>470</v>
      </c>
      <c r="F13" s="116" t="s">
        <v>432</v>
      </c>
      <c r="G13" s="116" t="s">
        <v>240</v>
      </c>
      <c r="H13" s="296"/>
      <c r="I13" s="96"/>
      <c r="N13" s="292"/>
      <c r="O13" s="138"/>
      <c r="T13" s="180"/>
      <c r="AA13" s="45"/>
      <c r="AC13" s="45"/>
      <c r="AD13" s="45"/>
      <c r="AE13" s="45"/>
      <c r="AF13" s="45"/>
    </row>
    <row r="14" spans="1:50" ht="50">
      <c r="B14" s="302"/>
      <c r="C14" s="290" t="s">
        <v>471</v>
      </c>
      <c r="D14" s="290" t="s">
        <v>389</v>
      </c>
      <c r="E14" s="116" t="s">
        <v>472</v>
      </c>
      <c r="F14" s="116" t="s">
        <v>63</v>
      </c>
      <c r="G14" s="116" t="s">
        <v>63</v>
      </c>
      <c r="H14" s="303"/>
      <c r="I14" s="38"/>
      <c r="O14" s="37"/>
      <c r="T14" s="180"/>
      <c r="V14" s="180"/>
      <c r="W14" s="180"/>
      <c r="X14" s="180"/>
      <c r="Y14" s="180"/>
      <c r="Z14" s="180"/>
      <c r="AB14" s="180"/>
      <c r="AG14" s="180"/>
      <c r="AO14" s="145">
        <f>SUM(AO6:AO12)</f>
        <v>100</v>
      </c>
    </row>
    <row r="15" spans="1:50">
      <c r="H15" s="39"/>
      <c r="Q15" s="39"/>
      <c r="R15" s="39"/>
      <c r="T15" s="180"/>
      <c r="V15" s="180"/>
      <c r="W15" s="180"/>
      <c r="X15" s="180"/>
      <c r="Y15" s="180"/>
      <c r="Z15" s="180"/>
      <c r="AB15" s="180"/>
      <c r="AG15" s="180"/>
      <c r="AH15" s="180"/>
      <c r="AI15" s="180"/>
      <c r="AJ15" s="180"/>
      <c r="AK15" s="180"/>
      <c r="AL15" s="180"/>
      <c r="AQ15" s="180"/>
      <c r="AR15" s="245"/>
      <c r="AS15" s="180"/>
      <c r="AT15" s="180"/>
      <c r="AU15" s="180"/>
      <c r="AV15" s="180"/>
      <c r="AW15" s="180"/>
      <c r="AX15" s="180"/>
    </row>
    <row r="16" spans="1:50" ht="13">
      <c r="H16" s="304"/>
      <c r="Q16" s="39"/>
      <c r="R16" s="39"/>
      <c r="T16" s="180"/>
      <c r="V16" s="180"/>
      <c r="W16" s="180"/>
      <c r="X16" s="265"/>
      <c r="Y16" s="180" t="s">
        <v>473</v>
      </c>
      <c r="Z16" s="180"/>
      <c r="AB16" s="180"/>
      <c r="AG16" s="180"/>
      <c r="AH16" s="180"/>
      <c r="AI16" s="180"/>
      <c r="AJ16" s="180"/>
      <c r="AK16" s="180"/>
      <c r="AL16" s="180"/>
      <c r="AQ16" s="245"/>
      <c r="AR16" s="180"/>
      <c r="AS16" s="180"/>
      <c r="AT16" s="180"/>
      <c r="AU16" s="180"/>
      <c r="AV16" s="180"/>
      <c r="AW16" s="180"/>
    </row>
    <row r="17" spans="3:50">
      <c r="H17" s="304"/>
      <c r="Q17" s="39"/>
      <c r="R17" s="39"/>
      <c r="T17" s="180"/>
      <c r="Y17" s="45" t="s">
        <v>474</v>
      </c>
      <c r="AA17" s="81"/>
      <c r="AB17" s="81"/>
      <c r="AG17" s="180"/>
      <c r="AH17" s="81"/>
      <c r="AI17" s="81"/>
      <c r="AJ17" s="81"/>
      <c r="AK17" s="180"/>
      <c r="AL17" s="180"/>
      <c r="AQ17" s="180"/>
      <c r="AR17" s="245"/>
      <c r="AS17" s="180"/>
      <c r="AT17" s="180"/>
      <c r="AU17" s="180"/>
      <c r="AV17" s="180"/>
      <c r="AW17" s="180"/>
      <c r="AX17" s="180"/>
    </row>
    <row r="18" spans="3:50" ht="86.4" customHeight="1">
      <c r="C18" s="289" t="s">
        <v>475</v>
      </c>
      <c r="D18" s="290" t="s">
        <v>389</v>
      </c>
      <c r="E18" s="116" t="s">
        <v>476</v>
      </c>
      <c r="F18" s="116" t="s">
        <v>477</v>
      </c>
      <c r="G18" s="116" t="s">
        <v>478</v>
      </c>
      <c r="H18" s="303"/>
      <c r="I18" s="38"/>
      <c r="O18" s="37"/>
      <c r="P18" s="139"/>
      <c r="T18" s="180"/>
      <c r="V18" s="271" t="s">
        <v>398</v>
      </c>
      <c r="W18" s="170"/>
      <c r="X18" s="267" t="s">
        <v>399</v>
      </c>
      <c r="Y18" s="170"/>
      <c r="Z18" s="305" t="s">
        <v>479</v>
      </c>
      <c r="AA18" s="268"/>
      <c r="AB18" s="152" t="s">
        <v>480</v>
      </c>
      <c r="AC18" s="270"/>
      <c r="AD18" s="270"/>
      <c r="AE18" s="3" t="s">
        <v>481</v>
      </c>
      <c r="AF18" s="3"/>
      <c r="AG18" s="3"/>
      <c r="AH18" s="3"/>
      <c r="AK18" s="81"/>
      <c r="AL18" s="81"/>
      <c r="AM18" s="81"/>
      <c r="AN18" s="81"/>
      <c r="AO18" s="81"/>
      <c r="AP18" s="81"/>
      <c r="AQ18" s="180"/>
      <c r="AR18" s="180"/>
      <c r="AS18" s="180"/>
      <c r="AT18" s="180"/>
      <c r="AU18" s="180"/>
      <c r="AV18" s="180"/>
      <c r="AW18" s="180"/>
      <c r="AX18" s="180"/>
    </row>
    <row r="19" spans="3:50" ht="32.4" customHeight="1">
      <c r="C19" s="289" t="s">
        <v>482</v>
      </c>
      <c r="D19" s="290" t="s">
        <v>389</v>
      </c>
      <c r="E19" s="116" t="s">
        <v>483</v>
      </c>
      <c r="F19" s="116" t="s">
        <v>432</v>
      </c>
      <c r="G19" s="116" t="s">
        <v>240</v>
      </c>
      <c r="H19" s="303"/>
      <c r="I19" s="38"/>
      <c r="J19" s="37" t="s">
        <v>484</v>
      </c>
      <c r="O19" s="37"/>
      <c r="P19" s="37" t="s">
        <v>485</v>
      </c>
      <c r="T19" s="180"/>
      <c r="W19" s="170"/>
      <c r="X19" s="272"/>
      <c r="Y19" s="170"/>
      <c r="Z19" s="306"/>
      <c r="AA19" s="273"/>
      <c r="AB19" s="166"/>
      <c r="AC19" s="275"/>
      <c r="AD19" s="275"/>
      <c r="AE19" s="275"/>
      <c r="AF19" s="275"/>
    </row>
    <row r="20" spans="3:50">
      <c r="C20" s="289"/>
      <c r="D20" s="290"/>
      <c r="E20" s="116"/>
      <c r="F20" s="116"/>
      <c r="G20" s="116"/>
      <c r="H20" s="303"/>
      <c r="I20" s="38"/>
      <c r="J20" s="37"/>
      <c r="O20" s="37"/>
      <c r="P20" s="37"/>
      <c r="T20" s="180"/>
      <c r="W20" s="170"/>
      <c r="X20" s="272"/>
      <c r="Y20" s="170"/>
      <c r="Z20" s="306"/>
      <c r="AA20" s="270">
        <v>10</v>
      </c>
      <c r="AB20" s="274" t="s">
        <v>400</v>
      </c>
      <c r="AC20" s="270"/>
      <c r="AD20" s="270"/>
      <c r="AE20" s="270"/>
      <c r="AF20" s="45"/>
    </row>
    <row r="21" spans="3:50" ht="17.899999999999999" customHeight="1">
      <c r="C21" s="289" t="s">
        <v>486</v>
      </c>
      <c r="D21" s="290" t="s">
        <v>389</v>
      </c>
      <c r="E21" s="116" t="s">
        <v>487</v>
      </c>
      <c r="F21" s="116" t="s">
        <v>39</v>
      </c>
      <c r="G21" s="116" t="s">
        <v>40</v>
      </c>
      <c r="H21" s="307"/>
      <c r="I21" s="38"/>
      <c r="O21" s="37"/>
      <c r="P21" s="37" t="s">
        <v>488</v>
      </c>
      <c r="T21" s="180"/>
      <c r="W21" s="170"/>
      <c r="X21" s="272"/>
      <c r="Y21" s="170"/>
      <c r="Z21" s="306"/>
      <c r="AA21" s="270">
        <v>20</v>
      </c>
      <c r="AB21" s="274" t="s">
        <v>489</v>
      </c>
      <c r="AC21" s="270"/>
      <c r="AD21" s="270"/>
      <c r="AE21" s="270"/>
      <c r="AF21" s="45"/>
    </row>
    <row r="22" spans="3:50" ht="20.5" customHeight="1">
      <c r="C22" s="290" t="s">
        <v>490</v>
      </c>
      <c r="D22" s="290" t="s">
        <v>389</v>
      </c>
      <c r="E22" s="308" t="s">
        <v>491</v>
      </c>
      <c r="F22" s="116" t="s">
        <v>432</v>
      </c>
      <c r="G22" s="116" t="s">
        <v>240</v>
      </c>
      <c r="H22" s="303"/>
      <c r="I22" s="38"/>
      <c r="O22" s="37"/>
      <c r="T22" s="180"/>
      <c r="W22" s="170"/>
      <c r="X22" s="272"/>
      <c r="Y22" s="170"/>
      <c r="Z22" s="306"/>
      <c r="AA22" s="270">
        <v>30</v>
      </c>
      <c r="AB22" s="274" t="s">
        <v>492</v>
      </c>
      <c r="AC22" s="270"/>
      <c r="AD22" s="270"/>
      <c r="AE22" s="270"/>
      <c r="AF22" s="45"/>
    </row>
    <row r="23" spans="3:50" ht="18.899999999999999" customHeight="1">
      <c r="C23" s="299" t="s">
        <v>493</v>
      </c>
      <c r="D23" s="299" t="s">
        <v>446</v>
      </c>
      <c r="E23" s="309" t="s">
        <v>494</v>
      </c>
      <c r="F23" s="116" t="s">
        <v>477</v>
      </c>
      <c r="G23" s="116" t="s">
        <v>478</v>
      </c>
      <c r="H23" s="303"/>
      <c r="I23" s="38"/>
      <c r="O23" s="37"/>
      <c r="T23" s="180"/>
      <c r="V23" s="170"/>
      <c r="W23" s="170"/>
      <c r="X23" s="272"/>
      <c r="Y23" s="170"/>
      <c r="Z23" s="306"/>
      <c r="AA23" s="270">
        <v>40</v>
      </c>
      <c r="AB23" s="274" t="s">
        <v>495</v>
      </c>
      <c r="AC23" s="270"/>
      <c r="AD23" s="270"/>
      <c r="AE23" s="270"/>
      <c r="AF23" s="45"/>
    </row>
    <row r="24" spans="3:50" ht="20" customHeight="1">
      <c r="C24" s="299" t="s">
        <v>496</v>
      </c>
      <c r="D24" s="299" t="s">
        <v>446</v>
      </c>
      <c r="E24" s="309" t="s">
        <v>497</v>
      </c>
      <c r="F24" s="116" t="s">
        <v>477</v>
      </c>
      <c r="G24" s="116" t="s">
        <v>478</v>
      </c>
      <c r="H24" s="310"/>
      <c r="I24" s="38"/>
      <c r="O24" s="37"/>
      <c r="T24" s="180"/>
      <c r="W24" s="170"/>
      <c r="X24" s="279"/>
      <c r="Y24" s="170"/>
      <c r="Z24" s="306"/>
      <c r="AA24" s="311">
        <v>0</v>
      </c>
      <c r="AB24" s="281">
        <v>0</v>
      </c>
      <c r="AC24" s="270"/>
      <c r="AD24" s="270"/>
      <c r="AE24" s="270"/>
      <c r="AF24" s="45"/>
    </row>
    <row r="25" spans="3:50" ht="29.5" customHeight="1">
      <c r="C25" s="299" t="s">
        <v>498</v>
      </c>
      <c r="D25" s="299" t="s">
        <v>446</v>
      </c>
      <c r="E25" s="309" t="s">
        <v>499</v>
      </c>
      <c r="F25" s="116" t="s">
        <v>477</v>
      </c>
      <c r="G25" s="116" t="s">
        <v>478</v>
      </c>
      <c r="H25" s="303"/>
      <c r="I25" s="38"/>
      <c r="O25" s="37"/>
      <c r="T25" s="81"/>
      <c r="U25" s="81"/>
      <c r="V25" s="170"/>
      <c r="W25" s="143"/>
      <c r="X25" s="170"/>
      <c r="Y25" s="170"/>
      <c r="Z25" s="306"/>
      <c r="AA25" s="81"/>
      <c r="AB25" s="312"/>
      <c r="AC25" s="270"/>
      <c r="AD25" s="270"/>
      <c r="AE25" s="270"/>
      <c r="AF25" s="270"/>
    </row>
    <row r="26" spans="3:50" ht="117">
      <c r="C26" s="299" t="s">
        <v>500</v>
      </c>
      <c r="D26" s="299" t="s">
        <v>446</v>
      </c>
      <c r="E26" s="309" t="s">
        <v>501</v>
      </c>
      <c r="F26" s="116" t="s">
        <v>477</v>
      </c>
      <c r="G26" s="116" t="s">
        <v>478</v>
      </c>
      <c r="H26" s="303"/>
      <c r="I26" s="38"/>
      <c r="O26" s="37"/>
      <c r="T26" s="180"/>
      <c r="V26" s="271" t="s">
        <v>408</v>
      </c>
      <c r="W26" s="143"/>
      <c r="X26" s="267" t="s">
        <v>409</v>
      </c>
      <c r="Y26" s="170"/>
      <c r="Z26" s="305" t="s">
        <v>479</v>
      </c>
      <c r="AA26" s="268"/>
      <c r="AB26" s="152" t="s">
        <v>480</v>
      </c>
      <c r="AC26" s="81"/>
      <c r="AD26" s="81"/>
      <c r="AE26" s="81"/>
      <c r="AF26" s="81"/>
    </row>
    <row r="27" spans="3:50" ht="25">
      <c r="C27" s="298" t="s">
        <v>502</v>
      </c>
      <c r="D27" s="290" t="s">
        <v>503</v>
      </c>
      <c r="E27" s="116" t="s">
        <v>504</v>
      </c>
      <c r="F27" s="116" t="s">
        <v>505</v>
      </c>
      <c r="G27" s="116" t="s">
        <v>506</v>
      </c>
      <c r="H27" s="304"/>
      <c r="I27" s="38"/>
      <c r="T27" s="180"/>
      <c r="W27" s="143"/>
      <c r="X27" s="272"/>
      <c r="Y27" s="170"/>
      <c r="Z27" s="306"/>
      <c r="AA27" s="270"/>
      <c r="AB27" s="166"/>
      <c r="AC27" s="275"/>
      <c r="AD27" s="275"/>
      <c r="AE27" s="275"/>
      <c r="AF27" s="275"/>
    </row>
    <row r="28" spans="3:50" ht="13">
      <c r="C28" s="298"/>
      <c r="D28" s="290"/>
      <c r="E28" s="116"/>
      <c r="F28" s="116"/>
      <c r="G28" s="116"/>
      <c r="H28" s="304"/>
      <c r="I28" s="38"/>
      <c r="T28" s="180"/>
      <c r="W28" s="143"/>
      <c r="X28" s="272"/>
      <c r="Y28" s="170"/>
      <c r="Z28" s="306"/>
      <c r="AA28" s="270">
        <v>10</v>
      </c>
      <c r="AB28" s="274" t="s">
        <v>400</v>
      </c>
      <c r="AC28" s="270"/>
      <c r="AD28" s="270"/>
      <c r="AE28" s="270"/>
      <c r="AF28" s="45"/>
    </row>
    <row r="29" spans="3:50">
      <c r="H29" s="303"/>
      <c r="T29" s="180"/>
      <c r="X29" s="272"/>
      <c r="Y29" s="170"/>
      <c r="Z29" s="306"/>
      <c r="AA29" s="270">
        <v>20</v>
      </c>
      <c r="AB29" s="274" t="s">
        <v>489</v>
      </c>
      <c r="AC29" s="270"/>
      <c r="AD29" s="270"/>
      <c r="AE29" s="270"/>
      <c r="AF29" s="45"/>
    </row>
    <row r="30" spans="3:50">
      <c r="T30" s="180"/>
      <c r="X30" s="272"/>
      <c r="Y30" s="170"/>
      <c r="Z30" s="306"/>
      <c r="AA30" s="270">
        <v>30</v>
      </c>
      <c r="AB30" s="274" t="s">
        <v>492</v>
      </c>
      <c r="AC30" s="270"/>
      <c r="AD30" s="270"/>
      <c r="AE30" s="270"/>
      <c r="AF30" s="45"/>
    </row>
    <row r="31" spans="3:50">
      <c r="T31" s="180"/>
      <c r="X31" s="272"/>
      <c r="Y31" s="170"/>
      <c r="Z31" s="306"/>
      <c r="AA31" s="270">
        <v>40</v>
      </c>
      <c r="AB31" s="274" t="s">
        <v>495</v>
      </c>
      <c r="AC31" s="270"/>
      <c r="AD31" s="270"/>
      <c r="AE31" s="270"/>
      <c r="AF31" s="45"/>
    </row>
    <row r="32" spans="3:50">
      <c r="T32" s="180"/>
      <c r="X32" s="279"/>
      <c r="Y32" s="170"/>
      <c r="Z32" s="306"/>
      <c r="AA32" s="283">
        <v>0</v>
      </c>
      <c r="AB32" s="281">
        <v>0</v>
      </c>
      <c r="AC32" s="270"/>
      <c r="AD32" s="270"/>
      <c r="AE32" s="270"/>
      <c r="AF32" s="45"/>
    </row>
    <row r="33" spans="20:36">
      <c r="T33" s="180"/>
    </row>
    <row r="34" spans="20:36" ht="104">
      <c r="T34" s="180"/>
      <c r="V34" s="271" t="s">
        <v>417</v>
      </c>
      <c r="X34" s="267" t="s">
        <v>418</v>
      </c>
      <c r="Y34" s="170"/>
      <c r="Z34" s="305" t="s">
        <v>479</v>
      </c>
      <c r="AA34" s="268"/>
      <c r="AB34" s="152" t="s">
        <v>480</v>
      </c>
      <c r="AC34" s="81"/>
      <c r="AD34" s="81"/>
      <c r="AE34" s="81"/>
      <c r="AF34" s="81"/>
    </row>
    <row r="35" spans="20:36" ht="13">
      <c r="T35" s="180"/>
      <c r="X35" s="272"/>
      <c r="Y35" s="170"/>
      <c r="Z35" s="306"/>
      <c r="AA35" s="273"/>
      <c r="AB35" s="166"/>
      <c r="AC35" s="275"/>
      <c r="AD35" s="275"/>
      <c r="AE35" s="275"/>
      <c r="AF35" s="275"/>
    </row>
    <row r="36" spans="20:36">
      <c r="T36" s="180"/>
      <c r="X36" s="272"/>
      <c r="Y36" s="170"/>
      <c r="Z36" s="306"/>
      <c r="AA36" s="270">
        <v>10</v>
      </c>
      <c r="AB36" s="274" t="s">
        <v>400</v>
      </c>
      <c r="AC36" s="270"/>
      <c r="AD36" s="270"/>
      <c r="AE36" s="270"/>
      <c r="AF36" s="45"/>
    </row>
    <row r="37" spans="20:36">
      <c r="T37" s="180"/>
      <c r="X37" s="272"/>
      <c r="Y37" s="170"/>
      <c r="Z37" s="306"/>
      <c r="AA37" s="270">
        <v>20</v>
      </c>
      <c r="AB37" s="274" t="s">
        <v>489</v>
      </c>
      <c r="AC37" s="270"/>
      <c r="AD37" s="270"/>
      <c r="AE37" s="270"/>
      <c r="AF37" s="45"/>
    </row>
    <row r="38" spans="20:36">
      <c r="T38" s="180"/>
      <c r="X38" s="272"/>
      <c r="Y38" s="170"/>
      <c r="Z38" s="306"/>
      <c r="AA38" s="270">
        <v>30</v>
      </c>
      <c r="AB38" s="274" t="s">
        <v>492</v>
      </c>
      <c r="AC38" s="270"/>
      <c r="AD38" s="270"/>
      <c r="AE38" s="270"/>
      <c r="AF38" s="45"/>
    </row>
    <row r="39" spans="20:36">
      <c r="T39" s="180"/>
      <c r="X39" s="272"/>
      <c r="Y39" s="170"/>
      <c r="Z39" s="306"/>
      <c r="AA39" s="270">
        <v>40</v>
      </c>
      <c r="AB39" s="274" t="s">
        <v>495</v>
      </c>
      <c r="AC39" s="270"/>
      <c r="AD39" s="270"/>
      <c r="AE39" s="270"/>
      <c r="AF39" s="45"/>
    </row>
    <row r="40" spans="20:36">
      <c r="T40" s="180"/>
      <c r="X40" s="279"/>
      <c r="Y40" s="170"/>
      <c r="Z40" s="306"/>
      <c r="AA40" s="283">
        <v>0</v>
      </c>
      <c r="AB40" s="281">
        <v>0</v>
      </c>
      <c r="AC40" s="270"/>
      <c r="AD40" s="270"/>
      <c r="AE40" s="270"/>
      <c r="AF40" s="45"/>
    </row>
    <row r="41" spans="20:36">
      <c r="T41" s="180"/>
      <c r="X41" s="170"/>
      <c r="AA41" s="81"/>
    </row>
    <row r="42" spans="20:36" ht="65.150000000000006" customHeight="1">
      <c r="T42" s="180"/>
      <c r="V42" s="271" t="s">
        <v>426</v>
      </c>
      <c r="W42" s="170"/>
      <c r="X42" s="267" t="s">
        <v>427</v>
      </c>
      <c r="Y42" s="170"/>
      <c r="Z42" s="305" t="s">
        <v>479</v>
      </c>
      <c r="AA42" s="268"/>
      <c r="AB42" s="152" t="s">
        <v>507</v>
      </c>
      <c r="AC42" s="81"/>
      <c r="AD42" s="81"/>
      <c r="AE42" s="3" t="s">
        <v>508</v>
      </c>
      <c r="AF42" s="3"/>
      <c r="AG42" s="3"/>
      <c r="AH42" s="3"/>
      <c r="AI42" s="3"/>
      <c r="AJ42" s="3"/>
    </row>
    <row r="43" spans="20:36" ht="13">
      <c r="T43" s="180"/>
      <c r="W43" s="170"/>
      <c r="X43" s="272"/>
      <c r="Y43" s="170"/>
      <c r="Z43" s="306"/>
      <c r="AA43" s="273"/>
      <c r="AB43" s="166"/>
      <c r="AC43" s="275"/>
      <c r="AD43" s="275"/>
      <c r="AE43" s="275"/>
      <c r="AF43" s="275"/>
    </row>
    <row r="44" spans="20:36">
      <c r="T44" s="180"/>
      <c r="W44" s="170"/>
      <c r="X44" s="272"/>
      <c r="Y44" s="170"/>
      <c r="Z44" s="306"/>
      <c r="AA44" s="270">
        <v>5</v>
      </c>
      <c r="AB44" s="274" t="s">
        <v>428</v>
      </c>
      <c r="AC44" s="270"/>
      <c r="AD44" s="270"/>
      <c r="AE44" s="270"/>
      <c r="AF44" s="45"/>
    </row>
    <row r="45" spans="20:36">
      <c r="T45" s="180"/>
      <c r="W45" s="170"/>
      <c r="X45" s="272"/>
      <c r="Y45" s="170"/>
      <c r="Z45" s="306"/>
      <c r="AA45" s="270">
        <v>10</v>
      </c>
      <c r="AB45" s="313" t="s">
        <v>509</v>
      </c>
      <c r="AC45" s="270"/>
      <c r="AD45" s="270"/>
      <c r="AE45" s="270"/>
      <c r="AF45" s="45"/>
    </row>
    <row r="46" spans="20:36">
      <c r="T46" s="180"/>
      <c r="W46" s="170"/>
      <c r="X46" s="272"/>
      <c r="Y46" s="170"/>
      <c r="Z46" s="306"/>
      <c r="AA46" s="270">
        <v>15</v>
      </c>
      <c r="AB46" s="313" t="s">
        <v>510</v>
      </c>
      <c r="AC46" s="270"/>
      <c r="AD46" s="270"/>
      <c r="AE46" s="270"/>
      <c r="AF46" s="45"/>
    </row>
    <row r="47" spans="20:36">
      <c r="T47" s="180"/>
      <c r="W47" s="170"/>
      <c r="X47" s="272"/>
      <c r="Y47" s="170"/>
      <c r="Z47" s="306"/>
      <c r="AA47" s="270">
        <v>20</v>
      </c>
      <c r="AB47" s="313" t="s">
        <v>511</v>
      </c>
      <c r="AC47" s="270"/>
      <c r="AD47" s="270"/>
      <c r="AE47" s="270"/>
      <c r="AF47" s="45"/>
    </row>
    <row r="48" spans="20:36">
      <c r="W48" s="170"/>
      <c r="X48" s="272"/>
      <c r="Y48" s="170"/>
      <c r="Z48" s="306"/>
      <c r="AA48" s="270">
        <v>50</v>
      </c>
      <c r="AB48" s="274" t="s">
        <v>512</v>
      </c>
      <c r="AC48" s="270"/>
      <c r="AD48" s="270"/>
      <c r="AE48" s="270"/>
      <c r="AF48" s="45"/>
    </row>
    <row r="49" spans="22:32">
      <c r="W49" s="170"/>
      <c r="X49" s="279"/>
      <c r="Y49" s="170"/>
      <c r="Z49" s="306"/>
      <c r="AA49" s="314">
        <v>0</v>
      </c>
      <c r="AB49" s="281">
        <v>0</v>
      </c>
      <c r="AC49" s="270"/>
      <c r="AD49" s="270"/>
      <c r="AE49" s="270"/>
      <c r="AF49" s="45"/>
    </row>
    <row r="50" spans="22:32">
      <c r="X50" s="170"/>
      <c r="AA50" s="81"/>
    </row>
    <row r="51" spans="22:32" ht="52">
      <c r="V51" s="271" t="s">
        <v>437</v>
      </c>
      <c r="X51" s="267" t="s">
        <v>438</v>
      </c>
      <c r="Y51" s="170"/>
      <c r="Z51" s="305" t="s">
        <v>479</v>
      </c>
      <c r="AA51" s="268"/>
      <c r="AB51" s="152" t="s">
        <v>513</v>
      </c>
      <c r="AC51" s="81"/>
      <c r="AD51" s="81"/>
      <c r="AE51" s="81"/>
      <c r="AF51" s="81"/>
    </row>
    <row r="52" spans="22:32" ht="13">
      <c r="X52" s="272"/>
      <c r="Y52" s="170"/>
      <c r="Z52" s="306"/>
      <c r="AA52" s="270">
        <v>10</v>
      </c>
      <c r="AB52" s="274" t="s">
        <v>439</v>
      </c>
      <c r="AC52" s="275"/>
      <c r="AD52" s="275"/>
      <c r="AE52" s="275"/>
      <c r="AF52" s="275"/>
    </row>
    <row r="53" spans="22:32">
      <c r="X53" s="272"/>
      <c r="Y53" s="170"/>
      <c r="Z53" s="306"/>
      <c r="AA53" s="270">
        <v>20</v>
      </c>
      <c r="AB53" s="274" t="s">
        <v>514</v>
      </c>
      <c r="AC53" s="270"/>
      <c r="AD53" s="270"/>
      <c r="AE53" s="270"/>
      <c r="AF53" s="45"/>
    </row>
    <row r="54" spans="22:32">
      <c r="X54" s="272"/>
      <c r="Y54" s="170"/>
      <c r="Z54" s="306"/>
      <c r="AA54" s="270">
        <v>30</v>
      </c>
      <c r="AB54" s="274" t="s">
        <v>515</v>
      </c>
      <c r="AC54" s="270"/>
      <c r="AD54" s="270"/>
      <c r="AE54" s="270"/>
      <c r="AF54" s="45"/>
    </row>
    <row r="55" spans="22:32">
      <c r="X55" s="272"/>
      <c r="Y55" s="170"/>
      <c r="Z55" s="306"/>
      <c r="AA55" s="270">
        <v>40</v>
      </c>
      <c r="AB55" s="274" t="s">
        <v>516</v>
      </c>
      <c r="AC55" s="270"/>
      <c r="AD55" s="270"/>
      <c r="AE55" s="270"/>
      <c r="AF55" s="45"/>
    </row>
    <row r="56" spans="22:32">
      <c r="X56" s="279"/>
      <c r="Y56" s="170"/>
      <c r="Z56" s="306"/>
      <c r="AA56" s="314">
        <v>0</v>
      </c>
      <c r="AB56" s="281" t="s">
        <v>517</v>
      </c>
      <c r="AC56" s="270"/>
      <c r="AD56" s="270"/>
      <c r="AE56" s="270"/>
      <c r="AF56" s="45"/>
    </row>
    <row r="58" spans="22:32" ht="65">
      <c r="V58" s="271" t="s">
        <v>440</v>
      </c>
      <c r="X58" s="267" t="s">
        <v>441</v>
      </c>
      <c r="Y58" s="170"/>
      <c r="Z58" s="305" t="s">
        <v>479</v>
      </c>
      <c r="AA58" s="268"/>
      <c r="AB58" s="152" t="s">
        <v>518</v>
      </c>
      <c r="AC58" s="81"/>
      <c r="AD58" s="81"/>
      <c r="AE58" s="81"/>
      <c r="AF58" s="81"/>
    </row>
    <row r="59" spans="22:32" ht="13">
      <c r="X59" s="272"/>
      <c r="Y59" s="170"/>
      <c r="Z59" s="306"/>
      <c r="AA59" s="273"/>
      <c r="AB59" s="166"/>
      <c r="AC59" s="275"/>
      <c r="AD59" s="275"/>
      <c r="AE59" s="275"/>
      <c r="AF59" s="275"/>
    </row>
    <row r="60" spans="22:32">
      <c r="X60" s="272"/>
      <c r="Y60" s="170"/>
      <c r="Z60" s="306"/>
      <c r="AA60" s="270">
        <v>10</v>
      </c>
      <c r="AB60" s="274" t="s">
        <v>444</v>
      </c>
      <c r="AC60" s="270"/>
      <c r="AD60" s="270"/>
      <c r="AE60" s="270"/>
      <c r="AF60" s="45"/>
    </row>
    <row r="61" spans="22:32">
      <c r="X61" s="272"/>
      <c r="Y61" s="170"/>
      <c r="Z61" s="306"/>
      <c r="AA61" s="270">
        <v>20</v>
      </c>
      <c r="AB61" s="315" t="s">
        <v>519</v>
      </c>
      <c r="AC61" s="270"/>
      <c r="AD61" s="270"/>
      <c r="AE61" s="270"/>
      <c r="AF61" s="45"/>
    </row>
    <row r="62" spans="22:32">
      <c r="X62" s="272"/>
      <c r="Y62" s="170"/>
      <c r="Z62" s="306"/>
      <c r="AA62" s="270">
        <v>30</v>
      </c>
      <c r="AB62" s="315" t="s">
        <v>520</v>
      </c>
      <c r="AC62" s="270"/>
      <c r="AD62" s="270"/>
      <c r="AE62" s="270"/>
      <c r="AF62" s="45"/>
    </row>
    <row r="63" spans="22:32">
      <c r="X63" s="272"/>
      <c r="Y63" s="170"/>
      <c r="Z63" s="306"/>
      <c r="AA63" s="270">
        <v>40</v>
      </c>
      <c r="AB63" s="315" t="s">
        <v>521</v>
      </c>
      <c r="AC63" s="270"/>
      <c r="AD63" s="270"/>
      <c r="AE63" s="270"/>
      <c r="AF63" s="45"/>
    </row>
    <row r="64" spans="22:32">
      <c r="X64" s="279"/>
      <c r="Y64" s="170"/>
      <c r="Z64" s="306"/>
      <c r="AA64" s="314">
        <v>0</v>
      </c>
      <c r="AB64" s="281">
        <v>0</v>
      </c>
      <c r="AC64" s="270"/>
      <c r="AD64" s="270"/>
      <c r="AE64" s="270"/>
      <c r="AF64" s="45"/>
    </row>
    <row r="66" spans="22:36" ht="54.5" customHeight="1">
      <c r="V66" s="271" t="s">
        <v>456</v>
      </c>
      <c r="X66" s="267" t="s">
        <v>457</v>
      </c>
      <c r="Y66" s="170"/>
      <c r="Z66" s="305" t="s">
        <v>479</v>
      </c>
      <c r="AA66" s="268"/>
      <c r="AB66" s="152" t="s">
        <v>522</v>
      </c>
      <c r="AC66" s="81"/>
      <c r="AD66" s="81"/>
      <c r="AE66" s="3" t="s">
        <v>523</v>
      </c>
      <c r="AF66" s="3"/>
      <c r="AG66" s="3"/>
      <c r="AH66" s="3"/>
      <c r="AI66" s="3"/>
      <c r="AJ66" s="3"/>
    </row>
    <row r="67" spans="22:36" ht="13">
      <c r="X67" s="272"/>
      <c r="Y67" s="170"/>
      <c r="Z67" s="306"/>
      <c r="AA67" s="273"/>
      <c r="AB67" s="166"/>
      <c r="AC67" s="275"/>
      <c r="AD67" s="275"/>
      <c r="AE67" s="275"/>
      <c r="AF67" s="275"/>
    </row>
    <row r="68" spans="22:36">
      <c r="X68" s="272"/>
      <c r="Y68" s="170"/>
      <c r="Z68" s="306"/>
      <c r="AA68" s="270">
        <v>70</v>
      </c>
      <c r="AB68" s="274">
        <v>0</v>
      </c>
      <c r="AC68" s="270"/>
      <c r="AD68" s="270"/>
      <c r="AE68" s="270"/>
      <c r="AF68" s="45"/>
    </row>
    <row r="69" spans="22:36">
      <c r="X69" s="272"/>
      <c r="Y69" s="170"/>
      <c r="Z69" s="306"/>
      <c r="AA69" s="270">
        <v>30</v>
      </c>
      <c r="AB69" s="315" t="s">
        <v>524</v>
      </c>
      <c r="AC69" s="270"/>
      <c r="AD69" s="270"/>
      <c r="AE69" s="270"/>
      <c r="AF69" s="45"/>
    </row>
    <row r="70" spans="22:36">
      <c r="X70" s="272"/>
      <c r="Y70" s="170"/>
      <c r="Z70" s="306"/>
      <c r="AA70" s="270">
        <v>0</v>
      </c>
      <c r="AB70" s="315" t="s">
        <v>444</v>
      </c>
      <c r="AC70" s="270"/>
      <c r="AD70" s="270"/>
      <c r="AE70" s="270"/>
      <c r="AF70" s="45"/>
    </row>
    <row r="71" spans="22:36">
      <c r="X71" s="279"/>
      <c r="Y71" s="170"/>
      <c r="Z71" s="306"/>
      <c r="AA71" s="280"/>
      <c r="AB71" s="281"/>
      <c r="AC71" s="270"/>
      <c r="AD71" s="270"/>
      <c r="AE71" s="270"/>
      <c r="AF71" s="270"/>
    </row>
    <row r="73" spans="22:36" ht="52">
      <c r="V73" s="271" t="s">
        <v>466</v>
      </c>
      <c r="X73" s="267" t="s">
        <v>467</v>
      </c>
      <c r="Y73" s="170"/>
      <c r="Z73" s="305" t="s">
        <v>479</v>
      </c>
      <c r="AA73" s="268"/>
      <c r="AB73" s="152" t="s">
        <v>525</v>
      </c>
      <c r="AC73" s="81"/>
      <c r="AD73" s="81"/>
      <c r="AE73" s="81"/>
      <c r="AF73" s="81"/>
    </row>
    <row r="74" spans="22:36" ht="13">
      <c r="X74" s="272"/>
      <c r="Y74" s="170"/>
      <c r="Z74" s="306"/>
      <c r="AA74" s="273"/>
      <c r="AB74" s="166"/>
      <c r="AC74" s="275"/>
      <c r="AD74" s="275"/>
      <c r="AE74" s="275"/>
      <c r="AF74" s="275"/>
    </row>
    <row r="75" spans="22:36">
      <c r="X75" s="272"/>
      <c r="Y75" s="170"/>
      <c r="Z75" s="306"/>
      <c r="AA75" s="270">
        <v>100</v>
      </c>
      <c r="AB75" s="274">
        <v>0</v>
      </c>
      <c r="AC75" s="270"/>
      <c r="AD75" s="270"/>
      <c r="AE75" s="270"/>
      <c r="AF75" s="45"/>
    </row>
    <row r="76" spans="22:36">
      <c r="X76" s="272"/>
      <c r="Y76" s="170"/>
      <c r="Z76" s="306"/>
      <c r="AA76" s="270">
        <v>0</v>
      </c>
      <c r="AB76" s="274" t="s">
        <v>526</v>
      </c>
      <c r="AC76" s="270"/>
      <c r="AD76" s="270"/>
      <c r="AE76" s="270"/>
      <c r="AF76" s="45"/>
    </row>
    <row r="77" spans="22:36">
      <c r="X77" s="272"/>
      <c r="Y77" s="170"/>
      <c r="Z77" s="306"/>
      <c r="AA77" s="273"/>
      <c r="AB77" s="315"/>
      <c r="AC77" s="270"/>
      <c r="AD77" s="270"/>
      <c r="AE77" s="270"/>
      <c r="AF77" s="270"/>
    </row>
    <row r="78" spans="22:36">
      <c r="X78" s="279"/>
      <c r="Y78" s="170"/>
      <c r="Z78" s="306"/>
      <c r="AA78" s="280"/>
      <c r="AB78" s="281"/>
      <c r="AC78" s="270"/>
      <c r="AD78" s="270"/>
      <c r="AE78" s="270"/>
      <c r="AF78" s="270"/>
    </row>
    <row r="169" spans="32:32">
      <c r="AF169" s="45"/>
    </row>
    <row r="170" spans="32:32">
      <c r="AF170" s="45"/>
    </row>
    <row r="171" spans="32:32">
      <c r="AF171" s="45"/>
    </row>
    <row r="172" spans="32:32">
      <c r="AF172" s="45"/>
    </row>
    <row r="173" spans="32:32">
      <c r="AF173" s="45"/>
    </row>
    <row r="174" spans="32:32">
      <c r="AF174" s="45"/>
    </row>
    <row r="175" spans="32:32">
      <c r="AF175" s="45"/>
    </row>
    <row r="176" spans="32:32">
      <c r="AF176" s="45"/>
    </row>
    <row r="177" spans="32:32">
      <c r="AF177" s="45"/>
    </row>
    <row r="178" spans="32:32">
      <c r="AF178" s="45"/>
    </row>
    <row r="179" spans="32:32">
      <c r="AF179" s="45"/>
    </row>
    <row r="180" spans="32:32">
      <c r="AF180" s="45"/>
    </row>
    <row r="181" spans="32:32">
      <c r="AF181" s="45"/>
    </row>
    <row r="182" spans="32:32">
      <c r="AF182" s="45"/>
    </row>
    <row r="183" spans="32:32">
      <c r="AF183" s="45"/>
    </row>
    <row r="184" spans="32:32">
      <c r="AF184" s="45"/>
    </row>
    <row r="185" spans="32:32">
      <c r="AF185" s="45"/>
    </row>
    <row r="186" spans="32:32">
      <c r="AF186" s="45"/>
    </row>
    <row r="187" spans="32:32">
      <c r="AF187" s="45"/>
    </row>
    <row r="188" spans="32:32">
      <c r="AF188" s="45"/>
    </row>
    <row r="189" spans="32:32">
      <c r="AF189" s="45"/>
    </row>
    <row r="190" spans="32:32">
      <c r="AF190" s="45"/>
    </row>
    <row r="191" spans="32:32">
      <c r="AF191" s="45"/>
    </row>
    <row r="192" spans="32:32">
      <c r="AF192" s="45"/>
    </row>
    <row r="193" spans="32:32">
      <c r="AF193" s="45"/>
    </row>
    <row r="194" spans="32:32">
      <c r="AF194" s="45"/>
    </row>
    <row r="195" spans="32:32">
      <c r="AF195" s="45"/>
    </row>
    <row r="196" spans="32:32">
      <c r="AF196" s="45"/>
    </row>
    <row r="197" spans="32:32">
      <c r="AF197" s="45"/>
    </row>
    <row r="198" spans="32:32">
      <c r="AF198" s="45"/>
    </row>
    <row r="199" spans="32:32">
      <c r="AF199" s="45"/>
    </row>
    <row r="200" spans="32:32">
      <c r="AF200" s="45"/>
    </row>
    <row r="201" spans="32:32">
      <c r="AF201" s="45"/>
    </row>
    <row r="202" spans="32:32">
      <c r="AF202" s="45"/>
    </row>
    <row r="203" spans="32:32">
      <c r="AF203" s="45"/>
    </row>
    <row r="204" spans="32:32">
      <c r="AF204" s="45"/>
    </row>
    <row r="205" spans="32:32">
      <c r="AF205" s="45"/>
    </row>
    <row r="206" spans="32:32">
      <c r="AF206" s="45"/>
    </row>
    <row r="207" spans="32:32">
      <c r="AF207" s="45"/>
    </row>
    <row r="208" spans="32:32">
      <c r="AF208" s="45"/>
    </row>
    <row r="209" spans="32:32">
      <c r="AF209" s="45"/>
    </row>
    <row r="210" spans="32:32">
      <c r="AF210" s="45"/>
    </row>
    <row r="211" spans="32:32">
      <c r="AF211" s="45"/>
    </row>
    <row r="212" spans="32:32">
      <c r="AF212" s="45"/>
    </row>
    <row r="213" spans="32:32">
      <c r="AF213" s="45"/>
    </row>
    <row r="214" spans="32:32">
      <c r="AF214" s="45"/>
    </row>
    <row r="215" spans="32:32">
      <c r="AF215" s="45"/>
    </row>
    <row r="216" spans="32:32">
      <c r="AF216" s="45"/>
    </row>
    <row r="217" spans="32:32">
      <c r="AF217" s="45"/>
    </row>
    <row r="218" spans="32:32">
      <c r="AF218" s="45"/>
    </row>
    <row r="219" spans="32:32">
      <c r="AF219" s="45"/>
    </row>
    <row r="220" spans="32:32">
      <c r="AF220" s="45"/>
    </row>
    <row r="221" spans="32:32">
      <c r="AF221" s="45"/>
    </row>
    <row r="222" spans="32:32">
      <c r="AF222" s="45"/>
    </row>
  </sheetData>
  <sheetProtection sheet="1" objects="1" scenarios="1" selectLockedCells="1"/>
  <mergeCells count="3">
    <mergeCell ref="AE18:AH18"/>
    <mergeCell ref="AE42:AJ42"/>
    <mergeCell ref="AE66:AJ66"/>
  </mergeCells>
  <dataValidations count="8">
    <dataValidation type="list" operator="equal" allowBlank="1" showErrorMessage="1" promptTitle="T01I01" prompt="4 o más grupos_x000a_3 grupos_x000a_2 grupos_x000a_1 grupo" sqref="AD6" xr:uid="{00000000-0002-0000-0400-000000000000}">
      <formula1>"0,1-25,25-50,50-75,75-100,"</formula1>
      <formula2>0</formula2>
    </dataValidation>
    <dataValidation type="list" operator="equal" allowBlank="1" showErrorMessage="1" promptTitle="T01I01" prompt="4 o más grupos_x000a_3 grupos_x000a_2 grupos_x000a_1 grupo" sqref="AD7" xr:uid="{00000000-0002-0000-0400-000001000000}">
      <formula1>"75-100,50-75,25-50,1-25,0,"</formula1>
      <formula2>0</formula2>
    </dataValidation>
    <dataValidation type="list" operator="equal" allowBlank="1" showErrorMessage="1" sqref="AD8" xr:uid="{00000000-0002-0000-0400-000002000000}">
      <formula1>"75-100,50-75,25-50,1-25,0"</formula1>
      <formula2>0</formula2>
    </dataValidation>
    <dataValidation type="list" operator="equal" allowBlank="1" showErrorMessage="1" sqref="AD9" xr:uid="{00000000-0002-0000-0400-000003000000}">
      <formula1>"25 -100,15-25,10-15,5-10,1-5,0"</formula1>
      <formula2>0</formula2>
    </dataValidation>
    <dataValidation type="list" operator="equal" allowBlank="1" showErrorMessage="1" sqref="AD10" xr:uid="{00000000-0002-0000-0400-000004000000}">
      <formula1>"1/5 – 1/3,1/10 – 1/5,1/15 – 1/10,1/20 – 1/15,mayor de 1/15,"</formula1>
      <formula2>0</formula2>
    </dataValidation>
    <dataValidation type="list" operator="equal" allowBlank="1" showErrorMessage="1" sqref="AK10" xr:uid="{00000000-0002-0000-0400-000005000000}">
      <formula1>"10 y más,6 – 9,3 – 6,1 – 3,0,"</formula1>
      <formula2>0</formula2>
    </dataValidation>
    <dataValidation type="list" operator="equal" allowBlank="1" showErrorMessage="1" sqref="AD11" xr:uid="{00000000-0002-0000-0400-000006000000}">
      <formula1>"0,1-10,10 y más,"</formula1>
      <formula2>0</formula2>
    </dataValidation>
    <dataValidation type="list" operator="equal" allowBlank="1" showErrorMessage="1" sqref="AD12" xr:uid="{00000000-0002-0000-0400-000007000000}">
      <formula1>"0,1 y más"</formula1>
      <formula2>0</formula2>
    </dataValidation>
  </dataValidation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8"/>
  <sheetViews>
    <sheetView showGridLines="0" zoomScale="130" zoomScaleNormal="130" workbookViewId="0">
      <selection activeCell="B13" sqref="B13"/>
    </sheetView>
  </sheetViews>
  <sheetFormatPr baseColWidth="10" defaultColWidth="11.7265625" defaultRowHeight="12.5"/>
  <cols>
    <col min="1" max="1" width="14" style="45" customWidth="1"/>
    <col min="2" max="2" width="14" style="39" customWidth="1"/>
    <col min="3" max="3" width="7" style="39" hidden="1" customWidth="1"/>
    <col min="4" max="4" width="31.1796875" style="39" hidden="1" customWidth="1"/>
    <col min="5" max="5" width="14" style="37" hidden="1" customWidth="1"/>
    <col min="6" max="6" width="6.453125" style="39" hidden="1" customWidth="1"/>
    <col min="7" max="7" width="6.7265625" style="39" hidden="1" customWidth="1"/>
    <col min="8" max="8" width="6" style="39" customWidth="1"/>
    <col min="9" max="9" width="12.36328125" style="39" customWidth="1"/>
    <col min="10" max="13" width="14" style="39" hidden="1" customWidth="1"/>
    <col min="14" max="14" width="6" style="39" customWidth="1"/>
    <col min="15" max="15" width="9.453125" style="39" customWidth="1"/>
    <col min="16" max="17" width="14" style="39" hidden="1" customWidth="1"/>
    <col min="18" max="18" width="10.7265625" style="39" customWidth="1"/>
    <col min="19" max="19" width="16.90625" style="45" customWidth="1"/>
    <col min="20" max="20" width="41.453125" style="45" hidden="1" customWidth="1"/>
    <col min="21" max="21" width="11.7265625" style="180"/>
    <col min="22" max="22" width="29.08984375" style="45" customWidth="1"/>
    <col min="23" max="23" width="29.453125" style="45" customWidth="1"/>
    <col min="24" max="24" width="17.54296875" style="180" customWidth="1"/>
    <col min="25" max="25" width="22.90625" style="45" customWidth="1"/>
    <col min="26" max="26" width="12.36328125" style="180" customWidth="1"/>
    <col min="27" max="27" width="16.54296875" style="180" customWidth="1"/>
    <col min="28" max="28" width="15.26953125" style="180" customWidth="1"/>
    <col min="29" max="29" width="7.36328125" style="45" customWidth="1"/>
    <col min="30" max="30" width="28.36328125" style="45" customWidth="1"/>
    <col min="31" max="31" width="12.90625" style="45" customWidth="1"/>
    <col min="32" max="32" width="29.26953125" style="45" hidden="1" customWidth="1"/>
    <col min="33" max="33" width="14" style="45" hidden="1" customWidth="1"/>
    <col min="34" max="34" width="16.90625" style="45" customWidth="1"/>
    <col min="35" max="35" width="14" style="45" customWidth="1"/>
    <col min="36" max="36" width="28.54296875" style="45" customWidth="1"/>
    <col min="37" max="64" width="14" style="45" customWidth="1"/>
    <col min="65" max="1024" width="11.7265625" style="45"/>
  </cols>
  <sheetData>
    <row r="1" spans="1:41" ht="36.4" customHeight="1"/>
    <row r="2" spans="1:41" ht="29.5" customHeight="1">
      <c r="A2" s="36"/>
      <c r="B2" s="48" t="s">
        <v>18</v>
      </c>
      <c r="C2" s="49"/>
      <c r="D2" s="48"/>
      <c r="E2" s="48"/>
      <c r="F2" s="48"/>
      <c r="G2" s="285"/>
      <c r="H2" s="51"/>
      <c r="I2" s="286"/>
      <c r="J2" s="49"/>
      <c r="K2" s="49"/>
      <c r="L2" s="51"/>
      <c r="M2" s="51"/>
      <c r="N2" s="51"/>
      <c r="O2" s="51"/>
      <c r="P2" s="51"/>
      <c r="Q2" s="50"/>
      <c r="R2" s="50"/>
      <c r="S2" s="52">
        <v>5</v>
      </c>
      <c r="V2" s="2" t="s">
        <v>9</v>
      </c>
      <c r="W2" s="2"/>
      <c r="X2" s="2"/>
      <c r="Y2" s="2"/>
      <c r="Z2" s="2"/>
      <c r="AA2" s="2"/>
      <c r="AB2" s="2"/>
      <c r="AC2" s="2"/>
      <c r="AH2" s="54" t="s">
        <v>19</v>
      </c>
      <c r="AI2" s="55"/>
      <c r="AJ2" s="55"/>
      <c r="AK2" s="55">
        <f>AL14*S2/100</f>
        <v>5</v>
      </c>
    </row>
    <row r="3" spans="1:41" s="45" customFormat="1" ht="65.150000000000006" customHeight="1">
      <c r="A3" s="36"/>
      <c r="B3" s="37"/>
      <c r="C3" s="37"/>
      <c r="D3" s="37"/>
      <c r="E3" s="37"/>
      <c r="F3" s="37"/>
      <c r="G3" s="38"/>
      <c r="H3" s="38"/>
      <c r="I3" s="38"/>
      <c r="J3" s="37"/>
      <c r="K3" s="37"/>
      <c r="L3" s="37"/>
      <c r="M3" s="37"/>
      <c r="N3" s="38"/>
      <c r="O3" s="38"/>
      <c r="P3" s="37"/>
      <c r="Q3" s="37"/>
      <c r="R3" s="37"/>
      <c r="S3" s="141"/>
      <c r="T3" s="36"/>
      <c r="U3" s="190"/>
      <c r="X3" s="81"/>
      <c r="AC3" s="180"/>
    </row>
    <row r="4" spans="1:41" ht="40">
      <c r="A4" s="36"/>
      <c r="B4" s="56" t="s">
        <v>20</v>
      </c>
      <c r="C4" s="56" t="s">
        <v>21</v>
      </c>
      <c r="D4" s="57"/>
      <c r="E4" s="57"/>
      <c r="F4" s="57"/>
      <c r="G4" s="58"/>
      <c r="H4" s="38"/>
      <c r="I4" s="59" t="s">
        <v>22</v>
      </c>
      <c r="J4" s="59" t="s">
        <v>23</v>
      </c>
      <c r="K4" s="60"/>
      <c r="L4" s="60"/>
      <c r="M4" s="60"/>
      <c r="O4" s="61" t="s">
        <v>24</v>
      </c>
      <c r="P4" s="61" t="s">
        <v>24</v>
      </c>
      <c r="Q4" s="62"/>
      <c r="R4" s="38"/>
      <c r="S4" s="250" t="s">
        <v>25</v>
      </c>
      <c r="T4" s="199" t="s">
        <v>211</v>
      </c>
      <c r="U4" s="201" t="s">
        <v>27</v>
      </c>
      <c r="V4" s="251" t="s">
        <v>28</v>
      </c>
      <c r="W4" s="252" t="s">
        <v>29</v>
      </c>
      <c r="X4" s="316" t="s">
        <v>27</v>
      </c>
      <c r="Y4" s="317" t="s">
        <v>29</v>
      </c>
      <c r="Z4" s="83" t="s">
        <v>25</v>
      </c>
      <c r="AA4" s="71" t="s">
        <v>30</v>
      </c>
      <c r="AB4" s="72" t="s">
        <v>31</v>
      </c>
      <c r="AC4" s="316" t="s">
        <v>27</v>
      </c>
      <c r="AD4" s="318"/>
      <c r="AE4" s="83" t="s">
        <v>25</v>
      </c>
      <c r="AF4" s="319" t="s">
        <v>35</v>
      </c>
      <c r="AG4" s="90"/>
      <c r="AH4" s="71" t="s">
        <v>30</v>
      </c>
      <c r="AI4" s="72" t="s">
        <v>31</v>
      </c>
      <c r="AJ4" s="180"/>
      <c r="AK4" s="77" t="s">
        <v>32</v>
      </c>
      <c r="AL4" s="78" t="s">
        <v>33</v>
      </c>
      <c r="AM4" s="180"/>
      <c r="AN4" s="80" t="s">
        <v>34</v>
      </c>
      <c r="AO4" s="80"/>
    </row>
    <row r="5" spans="1:41" ht="18">
      <c r="S5" s="170"/>
      <c r="X5" s="81"/>
      <c r="Z5" s="83"/>
      <c r="AA5" s="84"/>
      <c r="AB5" s="85"/>
      <c r="AC5" s="81"/>
      <c r="AE5" s="83"/>
      <c r="AH5" s="84"/>
      <c r="AI5" s="85"/>
      <c r="AK5" s="92"/>
      <c r="AL5" s="93"/>
    </row>
    <row r="6" spans="1:41" ht="277.5">
      <c r="C6" s="39" t="s">
        <v>527</v>
      </c>
      <c r="D6" s="290" t="s">
        <v>528</v>
      </c>
      <c r="E6" s="116" t="s">
        <v>529</v>
      </c>
      <c r="H6" s="136"/>
      <c r="I6" s="96"/>
      <c r="J6" s="96" t="s">
        <v>530</v>
      </c>
      <c r="N6" s="320"/>
      <c r="O6" s="321"/>
      <c r="R6" s="322"/>
      <c r="S6" s="323">
        <v>100</v>
      </c>
      <c r="T6" s="324" t="s">
        <v>531</v>
      </c>
      <c r="U6" s="190" t="s">
        <v>532</v>
      </c>
      <c r="V6" s="251" t="s">
        <v>533</v>
      </c>
      <c r="W6" s="252" t="s">
        <v>534</v>
      </c>
      <c r="X6" s="325" t="s">
        <v>535</v>
      </c>
      <c r="Y6" s="326" t="s">
        <v>536</v>
      </c>
      <c r="Z6" s="87">
        <v>50</v>
      </c>
      <c r="AA6" s="108" t="s">
        <v>537</v>
      </c>
      <c r="AB6" s="109">
        <f>IF(AA6=X16,SUM(W16:W20),IF(AA6=X17,SUM(W17:W20),IF(AA6=X18,SUM(W18:W20),IF(AA6=X19,SUM(W19:W20),IF(AA6=X20,W20,0)))))</f>
        <v>100</v>
      </c>
      <c r="AC6" s="325" t="s">
        <v>538</v>
      </c>
      <c r="AD6" s="326" t="s">
        <v>539</v>
      </c>
      <c r="AE6" s="87">
        <v>50</v>
      </c>
      <c r="AF6" s="141" t="s">
        <v>540</v>
      </c>
      <c r="AG6" s="36" t="s">
        <v>541</v>
      </c>
      <c r="AH6" s="108" t="s">
        <v>542</v>
      </c>
      <c r="AI6" s="109">
        <f>IF(AH6=X24,SUM(W24:AE28),IF(AH6=X25,SUM(W25:W28),IF(AH6=X26,SUM(W26:W28),IF(AH6=X27,SUM(W27:W28),IF(AH6=X28,W28,0)))))</f>
        <v>100</v>
      </c>
      <c r="AK6" s="112">
        <f>AI6*AE6/100+Z6*AB6/100</f>
        <v>100</v>
      </c>
      <c r="AL6" s="113">
        <f>AK6*S6/100</f>
        <v>100</v>
      </c>
      <c r="AN6" s="8" t="s">
        <v>60</v>
      </c>
      <c r="AO6" s="8" t="s">
        <v>60</v>
      </c>
    </row>
    <row r="7" spans="1:41">
      <c r="S7" s="170"/>
      <c r="Z7" s="81"/>
      <c r="AA7" s="81"/>
      <c r="AB7" s="81"/>
    </row>
    <row r="12" spans="1:41">
      <c r="Y12" s="47"/>
    </row>
    <row r="13" spans="1:41">
      <c r="V13" s="170"/>
      <c r="W13" s="170"/>
      <c r="X13" s="81"/>
    </row>
    <row r="14" spans="1:41" ht="66">
      <c r="U14" s="327" t="s">
        <v>535</v>
      </c>
      <c r="V14" s="305" t="s">
        <v>536</v>
      </c>
      <c r="W14" s="328"/>
      <c r="X14" s="152" t="s">
        <v>543</v>
      </c>
      <c r="Y14" s="170"/>
      <c r="AL14" s="145">
        <f>AL6</f>
        <v>100</v>
      </c>
    </row>
    <row r="15" spans="1:41" ht="13">
      <c r="U15" s="170"/>
      <c r="V15" s="306"/>
      <c r="X15" s="166"/>
      <c r="Y15" s="327"/>
    </row>
    <row r="16" spans="1:41">
      <c r="U16" s="170"/>
      <c r="V16" s="306"/>
      <c r="W16" s="170">
        <v>10</v>
      </c>
      <c r="X16" s="166" t="s">
        <v>537</v>
      </c>
      <c r="Y16" s="170"/>
      <c r="AA16" s="45"/>
      <c r="AB16" s="45"/>
    </row>
    <row r="17" spans="21:28">
      <c r="U17" s="170"/>
      <c r="V17" s="306"/>
      <c r="W17" s="170">
        <v>20</v>
      </c>
      <c r="X17" s="166" t="s">
        <v>544</v>
      </c>
      <c r="Y17" s="170"/>
      <c r="AA17" s="45"/>
      <c r="AB17" s="45"/>
    </row>
    <row r="18" spans="21:28">
      <c r="U18" s="170"/>
      <c r="V18" s="306"/>
      <c r="W18" s="170">
        <v>30</v>
      </c>
      <c r="X18" s="166" t="s">
        <v>492</v>
      </c>
      <c r="Y18" s="170"/>
      <c r="AA18" s="45"/>
      <c r="AB18" s="45"/>
    </row>
    <row r="19" spans="21:28">
      <c r="U19" s="170"/>
      <c r="V19" s="306"/>
      <c r="W19" s="45">
        <v>40</v>
      </c>
      <c r="X19" s="166" t="s">
        <v>495</v>
      </c>
      <c r="Y19" s="170"/>
      <c r="AA19" s="45"/>
      <c r="AB19" s="45"/>
    </row>
    <row r="20" spans="21:28">
      <c r="U20" s="170"/>
      <c r="V20" s="329"/>
      <c r="W20" s="167">
        <v>0</v>
      </c>
      <c r="X20" s="168">
        <v>0</v>
      </c>
      <c r="Y20" s="170"/>
      <c r="AA20" s="45"/>
      <c r="AB20" s="45"/>
    </row>
    <row r="21" spans="21:28">
      <c r="V21" s="170"/>
      <c r="W21" s="170"/>
      <c r="X21" s="81"/>
      <c r="AA21" s="45"/>
      <c r="AB21" s="45"/>
    </row>
    <row r="22" spans="21:28" ht="52.5" customHeight="1">
      <c r="U22" s="327" t="s">
        <v>535</v>
      </c>
      <c r="V22" s="305" t="s">
        <v>539</v>
      </c>
      <c r="W22" s="330"/>
      <c r="X22" s="152" t="s">
        <v>545</v>
      </c>
      <c r="Y22" s="170"/>
    </row>
    <row r="23" spans="21:28" ht="13">
      <c r="U23" s="170"/>
      <c r="V23" s="306"/>
      <c r="X23" s="166"/>
      <c r="Y23" s="327"/>
    </row>
    <row r="24" spans="21:28">
      <c r="U24" s="170"/>
      <c r="V24" s="306"/>
      <c r="W24" s="45">
        <v>25</v>
      </c>
      <c r="X24" s="166" t="s">
        <v>542</v>
      </c>
      <c r="Y24" s="170"/>
      <c r="AA24" s="170"/>
      <c r="AB24" s="170"/>
    </row>
    <row r="25" spans="21:28">
      <c r="U25" s="170"/>
      <c r="V25" s="306"/>
      <c r="W25" s="170">
        <v>25</v>
      </c>
      <c r="X25" s="166" t="s">
        <v>546</v>
      </c>
      <c r="Y25" s="170"/>
      <c r="AA25" s="170"/>
      <c r="AB25" s="170"/>
    </row>
    <row r="26" spans="21:28">
      <c r="U26" s="170"/>
      <c r="V26" s="306"/>
      <c r="W26" s="170">
        <v>25</v>
      </c>
      <c r="X26" s="166" t="s">
        <v>547</v>
      </c>
      <c r="Y26" s="170"/>
      <c r="AA26" s="170"/>
      <c r="AB26" s="170"/>
    </row>
    <row r="27" spans="21:28">
      <c r="U27" s="170"/>
      <c r="V27" s="306"/>
      <c r="W27" s="170">
        <v>25</v>
      </c>
      <c r="X27" s="166" t="s">
        <v>548</v>
      </c>
      <c r="Y27" s="170"/>
      <c r="AA27" s="170"/>
      <c r="AB27" s="170"/>
    </row>
    <row r="28" spans="21:28">
      <c r="U28" s="170"/>
      <c r="V28" s="329"/>
      <c r="W28" s="167">
        <v>0</v>
      </c>
      <c r="X28" s="168">
        <v>0</v>
      </c>
      <c r="Y28" s="170"/>
      <c r="AA28" s="170"/>
      <c r="AB28" s="170"/>
    </row>
  </sheetData>
  <sheetProtection sheet="1" objects="1" scenarios="1" selectLockedCells="1"/>
  <mergeCells count="1">
    <mergeCell ref="V2:AC2"/>
  </mergeCells>
  <dataValidations count="3">
    <dataValidation type="list" operator="equal" showDropDown="1" showErrorMessage="1" sqref="I1" xr:uid="{00000000-0002-0000-0500-000000000000}">
      <formula1>"100-150,50-100,25-50,1-25,0,"</formula1>
      <formula2>0</formula2>
    </dataValidation>
    <dataValidation type="list" operator="equal" allowBlank="1" showErrorMessage="1" promptTitle="T01I01" prompt="4 o más grupos_x000a_3 grupos_x000a_2 grupos_x000a_1 grupo" sqref="AA6" xr:uid="{00000000-0002-0000-0500-000001000000}">
      <formula1>"100-150,50-100,25-50,1-25,0,,"</formula1>
      <formula2>0</formula2>
    </dataValidation>
    <dataValidation type="list" operator="equal" allowBlank="1" showErrorMessage="1" promptTitle="T01I01" prompt="4 o más grupos_x000a_3 grupos_x000a_2 grupos_x000a_1 grupo" sqref="AH6" xr:uid="{00000000-0002-0000-0500-000002000000}">
      <formula1>"70-100%,40-70%,15-40%,1-15%,0,"</formula1>
      <formula2>0</formula2>
    </dataValidation>
  </dataValidation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43"/>
  <sheetViews>
    <sheetView showGridLines="0" topLeftCell="A13" zoomScale="130" zoomScaleNormal="130" workbookViewId="0">
      <selection activeCell="Z32" sqref="Z32"/>
    </sheetView>
  </sheetViews>
  <sheetFormatPr baseColWidth="10" defaultColWidth="11.7265625" defaultRowHeight="12.5"/>
  <cols>
    <col min="1" max="1" width="14" style="45" customWidth="1"/>
    <col min="2" max="2" width="14" style="39" customWidth="1"/>
    <col min="3" max="3" width="14" style="39" hidden="1" customWidth="1"/>
    <col min="4" max="4" width="32.7265625" style="39" hidden="1" customWidth="1"/>
    <col min="5" max="5" width="25.7265625" style="39" hidden="1" customWidth="1"/>
    <col min="6" max="6" width="8.453125" style="39" hidden="1" customWidth="1"/>
    <col min="7" max="7" width="4.453125" style="39" hidden="1" customWidth="1"/>
    <col min="8" max="8" width="5.36328125" style="39" customWidth="1"/>
    <col min="9" max="9" width="10.08984375" style="39" customWidth="1"/>
    <col min="10" max="13" width="14" style="39" hidden="1" customWidth="1"/>
    <col min="14" max="14" width="6.453125" style="39" customWidth="1"/>
    <col min="15" max="15" width="12" style="39" customWidth="1"/>
    <col min="16" max="23" width="14" style="39" hidden="1" customWidth="1"/>
    <col min="24" max="24" width="9.54296875" style="39" customWidth="1"/>
    <col min="25" max="25" width="15.54296875" style="180" customWidth="1"/>
    <col min="26" max="26" width="8.1796875" style="45" customWidth="1"/>
    <col min="27" max="27" width="43.6328125" style="45" hidden="1" customWidth="1"/>
    <col min="28" max="28" width="29.1796875" style="45" customWidth="1"/>
    <col min="29" max="29" width="29.1796875" style="45" hidden="1" customWidth="1"/>
    <col min="30" max="30" width="29.08984375" style="45" hidden="1" customWidth="1"/>
    <col min="31" max="31" width="9.26953125" style="180" customWidth="1"/>
    <col min="32" max="32" width="28.08984375" style="45" customWidth="1"/>
    <col min="33" max="33" width="12.54296875" style="180" customWidth="1"/>
    <col min="34" max="34" width="15.6328125" style="180" customWidth="1"/>
    <col min="35" max="35" width="14.7265625" style="180" customWidth="1"/>
    <col min="36" max="36" width="8.54296875" style="180" customWidth="1"/>
    <col min="37" max="37" width="32.6328125" style="45" customWidth="1"/>
    <col min="38" max="38" width="11.453125" style="45" customWidth="1"/>
    <col min="39" max="39" width="13" style="45" customWidth="1"/>
    <col min="40" max="40" width="9.26953125" style="180" customWidth="1"/>
    <col min="41" max="41" width="13" style="45" customWidth="1"/>
    <col min="42" max="42" width="14.6328125" style="45" customWidth="1"/>
    <col min="43" max="43" width="13.453125" style="45" customWidth="1"/>
    <col min="44" max="44" width="36.7265625" style="45" customWidth="1"/>
    <col min="45" max="45" width="13.453125" style="45" customWidth="1"/>
    <col min="46" max="46" width="30" style="45" hidden="1" customWidth="1"/>
    <col min="47" max="47" width="28.54296875" style="45" hidden="1" customWidth="1"/>
    <col min="48" max="48" width="13.81640625" style="45" customWidth="1"/>
    <col min="49" max="49" width="12.453125" style="45" customWidth="1"/>
    <col min="50" max="52" width="14" style="45" customWidth="1"/>
    <col min="53" max="53" width="11.81640625" style="45"/>
    <col min="54" max="54" width="14" style="45" customWidth="1"/>
    <col min="55" max="55" width="16.6328125" style="45" customWidth="1"/>
    <col min="56" max="64" width="14" style="45" customWidth="1"/>
    <col min="65" max="1024" width="11.7265625" style="45"/>
  </cols>
  <sheetData>
    <row r="1" spans="1:55" ht="40.9" customHeight="1">
      <c r="H1" s="139"/>
    </row>
    <row r="2" spans="1:55" ht="30">
      <c r="A2" s="36"/>
      <c r="B2" s="48" t="s">
        <v>18</v>
      </c>
      <c r="C2" s="49"/>
      <c r="D2" s="49"/>
      <c r="E2" s="49"/>
      <c r="F2" s="49"/>
      <c r="G2" s="286"/>
      <c r="H2" s="49"/>
      <c r="I2" s="286"/>
      <c r="J2" s="49"/>
      <c r="K2" s="49"/>
      <c r="L2" s="51"/>
      <c r="M2" s="51"/>
      <c r="N2" s="51"/>
      <c r="O2" s="51"/>
      <c r="P2" s="51"/>
      <c r="Q2" s="51"/>
      <c r="R2" s="51"/>
      <c r="S2" s="51"/>
      <c r="T2" s="51"/>
      <c r="U2" s="51"/>
      <c r="V2" s="51"/>
      <c r="W2" s="51"/>
      <c r="X2" s="51"/>
      <c r="Y2" s="52">
        <v>16</v>
      </c>
      <c r="Z2" s="36"/>
      <c r="AB2" s="187" t="s">
        <v>549</v>
      </c>
      <c r="AC2" s="247"/>
      <c r="AD2" s="247"/>
      <c r="AE2" s="187"/>
      <c r="AF2" s="187"/>
      <c r="AG2" s="187"/>
      <c r="AH2" s="187"/>
      <c r="AI2" s="187"/>
      <c r="AJ2" s="187"/>
      <c r="AK2" s="187"/>
      <c r="AL2" s="187"/>
      <c r="AM2" s="187"/>
      <c r="AN2" s="331"/>
      <c r="AO2" s="332"/>
      <c r="AP2" s="54" t="s">
        <v>19</v>
      </c>
      <c r="AQ2" s="55"/>
      <c r="AR2" s="55"/>
      <c r="AS2" s="55">
        <f>AZ11*Y2/100</f>
        <v>16</v>
      </c>
      <c r="AT2" s="332"/>
      <c r="AU2" s="332"/>
      <c r="AV2" s="332"/>
      <c r="AW2" s="332"/>
      <c r="AX2" s="332"/>
      <c r="AY2" s="332"/>
      <c r="AZ2" s="332"/>
    </row>
    <row r="3" spans="1:55" ht="62.9" customHeight="1">
      <c r="A3" s="36"/>
      <c r="B3" s="37"/>
      <c r="C3" s="37"/>
      <c r="D3" s="37"/>
      <c r="E3" s="37"/>
      <c r="F3" s="37"/>
      <c r="G3" s="38"/>
      <c r="H3" s="38"/>
      <c r="I3" s="38"/>
      <c r="J3" s="37"/>
      <c r="K3" s="37"/>
      <c r="L3" s="37"/>
      <c r="M3" s="37"/>
      <c r="N3" s="38"/>
      <c r="O3" s="38"/>
      <c r="P3" s="37"/>
      <c r="Q3" s="37"/>
      <c r="R3" s="37"/>
      <c r="S3" s="38"/>
      <c r="T3" s="38"/>
      <c r="U3" s="38"/>
      <c r="V3" s="38"/>
      <c r="W3" s="38"/>
      <c r="X3" s="38"/>
      <c r="Y3" s="325"/>
      <c r="Z3" s="36"/>
      <c r="AN3" s="81"/>
    </row>
    <row r="4" spans="1:55" ht="40">
      <c r="A4" s="36"/>
      <c r="B4" s="56" t="s">
        <v>20</v>
      </c>
      <c r="C4" s="56" t="s">
        <v>21</v>
      </c>
      <c r="D4" s="57"/>
      <c r="E4" s="57"/>
      <c r="F4" s="57"/>
      <c r="G4" s="58"/>
      <c r="H4" s="38"/>
      <c r="I4" s="59" t="s">
        <v>22</v>
      </c>
      <c r="J4" s="59" t="s">
        <v>23</v>
      </c>
      <c r="K4" s="60"/>
      <c r="L4" s="60"/>
      <c r="M4" s="60"/>
      <c r="O4" s="61" t="s">
        <v>24</v>
      </c>
      <c r="P4" s="61" t="s">
        <v>24</v>
      </c>
      <c r="Q4" s="62"/>
      <c r="R4" s="62"/>
      <c r="S4" s="62"/>
      <c r="T4" s="62"/>
      <c r="U4" s="62"/>
      <c r="V4" s="62"/>
      <c r="W4" s="62"/>
      <c r="Y4" s="250" t="s">
        <v>25</v>
      </c>
      <c r="Z4" s="68" t="s">
        <v>27</v>
      </c>
      <c r="AA4" s="199" t="s">
        <v>211</v>
      </c>
      <c r="AB4" s="251" t="s">
        <v>28</v>
      </c>
      <c r="AC4" s="252" t="s">
        <v>29</v>
      </c>
      <c r="AE4" s="68" t="s">
        <v>27</v>
      </c>
      <c r="AF4" s="69" t="s">
        <v>29</v>
      </c>
      <c r="AG4" s="83" t="s">
        <v>25</v>
      </c>
      <c r="AH4" s="71" t="s">
        <v>30</v>
      </c>
      <c r="AI4" s="72" t="s">
        <v>31</v>
      </c>
      <c r="AJ4" s="73" t="s">
        <v>27</v>
      </c>
      <c r="AK4" s="333"/>
      <c r="AL4" s="333"/>
      <c r="AM4" s="333"/>
      <c r="AN4" s="73" t="s">
        <v>27</v>
      </c>
      <c r="AO4" s="83" t="s">
        <v>25</v>
      </c>
      <c r="AP4" s="71" t="s">
        <v>30</v>
      </c>
      <c r="AQ4" s="72" t="s">
        <v>31</v>
      </c>
      <c r="AR4" s="333"/>
      <c r="AS4" s="83" t="s">
        <v>25</v>
      </c>
      <c r="AT4" s="204" t="s">
        <v>35</v>
      </c>
      <c r="AU4" s="90"/>
      <c r="AV4" s="71" t="s">
        <v>30</v>
      </c>
      <c r="AW4" s="72" t="s">
        <v>31</v>
      </c>
      <c r="AX4" s="180"/>
      <c r="AY4" s="77" t="s">
        <v>32</v>
      </c>
      <c r="AZ4" s="78" t="s">
        <v>33</v>
      </c>
      <c r="BA4" s="180"/>
      <c r="BB4" s="80" t="s">
        <v>34</v>
      </c>
      <c r="BC4" s="80"/>
    </row>
    <row r="5" spans="1:55" ht="18">
      <c r="Y5" s="45"/>
      <c r="AG5" s="83"/>
      <c r="AH5" s="84"/>
      <c r="AI5" s="85"/>
      <c r="AN5" s="81"/>
      <c r="AO5" s="83"/>
      <c r="AP5" s="84"/>
      <c r="AQ5" s="85"/>
      <c r="AS5" s="83"/>
      <c r="AV5" s="84"/>
      <c r="AW5" s="85"/>
      <c r="AY5" s="92"/>
      <c r="AZ5" s="93"/>
    </row>
    <row r="6" spans="1:55" ht="215">
      <c r="C6" s="39" t="s">
        <v>550</v>
      </c>
      <c r="D6" s="39" t="s">
        <v>551</v>
      </c>
      <c r="E6" s="37" t="s">
        <v>552</v>
      </c>
      <c r="H6" s="136"/>
      <c r="I6" s="96"/>
      <c r="N6" s="292"/>
      <c r="O6" s="321"/>
      <c r="P6" s="138" t="s">
        <v>553</v>
      </c>
      <c r="Q6" s="138" t="s">
        <v>554</v>
      </c>
      <c r="S6" s="139"/>
      <c r="T6" s="139"/>
      <c r="U6" s="139"/>
      <c r="V6" s="139"/>
      <c r="W6" s="139"/>
      <c r="X6" s="292"/>
      <c r="Y6" s="259">
        <v>50</v>
      </c>
      <c r="Z6" s="170" t="s">
        <v>555</v>
      </c>
      <c r="AA6" s="324" t="s">
        <v>556</v>
      </c>
      <c r="AB6" s="251" t="s">
        <v>557</v>
      </c>
      <c r="AC6" s="252" t="s">
        <v>558</v>
      </c>
      <c r="AE6" s="180" t="s">
        <v>559</v>
      </c>
      <c r="AF6" s="107" t="s">
        <v>560</v>
      </c>
      <c r="AG6" s="87">
        <v>50</v>
      </c>
      <c r="AH6" s="128" t="s">
        <v>114</v>
      </c>
      <c r="AI6" s="109">
        <f>IF(AL12="SI",AG12,0)+IF(AL13="SI",AG13,0)+IF(AL14="SI",AG14,0)+IF(AL15="SI",AG15,0)+IF(AL16="SI",AG16,0)</f>
        <v>100</v>
      </c>
      <c r="AJ6" s="180" t="s">
        <v>561</v>
      </c>
      <c r="AK6" s="107" t="s">
        <v>562</v>
      </c>
      <c r="AL6" s="107"/>
      <c r="AM6" s="107"/>
      <c r="AN6" s="180" t="s">
        <v>563</v>
      </c>
      <c r="AO6" s="87">
        <v>30</v>
      </c>
      <c r="AP6" s="128" t="s">
        <v>114</v>
      </c>
      <c r="AQ6" s="109">
        <f>IF(AL19="SI",AG19,0)+IF(AL20="SI",AG20,0)+IF(AL21="SI",AG21,0)+IF(AL22="SI",AG22,0)+IF(AL23="SI",AG23,0)</f>
        <v>100</v>
      </c>
      <c r="AR6" s="107" t="s">
        <v>564</v>
      </c>
      <c r="AS6" s="87">
        <v>20</v>
      </c>
      <c r="AT6" s="36" t="s">
        <v>565</v>
      </c>
      <c r="AU6" s="334" t="s">
        <v>566</v>
      </c>
      <c r="AV6" s="128" t="s">
        <v>114</v>
      </c>
      <c r="AW6" s="109">
        <f>IF(AL26="SI",AG26,0)+IF(AL27="SI",AG27,0)+IF(AL28="SI",AG28,0)+IF(AL29="SI",AG29,0)+IF(AL30="SI",AG30,0)</f>
        <v>100</v>
      </c>
      <c r="AX6" s="334"/>
      <c r="AY6" s="112">
        <f>AW6*AS6/100+AO6*AQ6/100+AG6*AI6/100</f>
        <v>100</v>
      </c>
      <c r="AZ6" s="113">
        <f>AY6*Y6/100</f>
        <v>50</v>
      </c>
      <c r="BB6" s="140" t="s">
        <v>59</v>
      </c>
      <c r="BC6" s="140" t="s">
        <v>567</v>
      </c>
    </row>
    <row r="7" spans="1:55" ht="227.5">
      <c r="C7" s="39" t="s">
        <v>568</v>
      </c>
      <c r="D7" s="39" t="s">
        <v>551</v>
      </c>
      <c r="E7" s="37" t="s">
        <v>569</v>
      </c>
      <c r="H7" s="136"/>
      <c r="I7" s="96"/>
      <c r="N7" s="292"/>
      <c r="O7" s="321"/>
      <c r="P7" s="321" t="s">
        <v>570</v>
      </c>
      <c r="Q7" s="321" t="s">
        <v>571</v>
      </c>
      <c r="R7" s="321" t="s">
        <v>572</v>
      </c>
      <c r="S7" s="321" t="s">
        <v>573</v>
      </c>
      <c r="T7" s="321"/>
      <c r="U7" s="321"/>
      <c r="V7" s="321"/>
      <c r="W7" s="321"/>
      <c r="X7" s="292"/>
      <c r="Y7" s="259">
        <v>50</v>
      </c>
      <c r="Z7" s="170" t="s">
        <v>574</v>
      </c>
      <c r="AA7" s="324" t="s">
        <v>575</v>
      </c>
      <c r="AB7" s="251" t="s">
        <v>576</v>
      </c>
      <c r="AC7" s="252" t="s">
        <v>577</v>
      </c>
      <c r="AD7" s="252" t="s">
        <v>578</v>
      </c>
      <c r="AE7" s="180" t="s">
        <v>579</v>
      </c>
      <c r="AF7" s="107" t="s">
        <v>580</v>
      </c>
      <c r="AG7" s="87">
        <v>70</v>
      </c>
      <c r="AH7" s="108" t="s">
        <v>581</v>
      </c>
      <c r="AI7" s="109">
        <f>IF(AH7=AJ33,SUM(AG33:AG35),IF(AH7=AJ34,SUM(AG34:AG35),IF(AH7=AJ35,AG35,0)))</f>
        <v>100</v>
      </c>
      <c r="AJ7" s="180" t="s">
        <v>582</v>
      </c>
      <c r="AK7" s="107" t="s">
        <v>583</v>
      </c>
      <c r="AL7" s="107"/>
      <c r="AM7" s="107"/>
      <c r="AO7" s="87">
        <v>30</v>
      </c>
      <c r="AP7" s="108" t="s">
        <v>584</v>
      </c>
      <c r="AQ7" s="109">
        <f>IF(AP7=AJ39,SUM(AG39:AG41),IF(AP7=AJ40,SUM(AG40:AG41),IF(AP7=AJ41,AG41,0)))</f>
        <v>100</v>
      </c>
      <c r="AR7" s="44"/>
      <c r="AS7" s="87">
        <v>0</v>
      </c>
      <c r="AT7" s="36" t="s">
        <v>585</v>
      </c>
      <c r="AU7" s="36" t="s">
        <v>586</v>
      </c>
      <c r="AV7" s="71"/>
      <c r="AW7" s="109"/>
      <c r="AX7" s="36"/>
      <c r="AY7" s="112">
        <f>AI7*AG7/100+AO7*AQ7/100</f>
        <v>100</v>
      </c>
      <c r="AZ7" s="113">
        <f>AY7*Y7/100</f>
        <v>50</v>
      </c>
      <c r="BB7" s="140" t="s">
        <v>60</v>
      </c>
      <c r="BC7" s="140" t="s">
        <v>59</v>
      </c>
    </row>
    <row r="8" spans="1:55" ht="27.4" customHeight="1">
      <c r="C8" s="39" t="s">
        <v>587</v>
      </c>
      <c r="D8" s="116" t="s">
        <v>588</v>
      </c>
      <c r="E8" s="301" t="s">
        <v>589</v>
      </c>
      <c r="J8" s="38" t="s">
        <v>590</v>
      </c>
      <c r="K8" s="101" t="s">
        <v>591</v>
      </c>
      <c r="O8" s="38"/>
      <c r="P8" s="101" t="s">
        <v>592</v>
      </c>
      <c r="Q8" s="37" t="s">
        <v>593</v>
      </c>
      <c r="R8" s="38" t="s">
        <v>594</v>
      </c>
      <c r="S8" s="37" t="s">
        <v>595</v>
      </c>
      <c r="T8" s="37" t="s">
        <v>596</v>
      </c>
      <c r="U8" s="37" t="s">
        <v>597</v>
      </c>
      <c r="V8" s="37" t="s">
        <v>598</v>
      </c>
      <c r="W8" s="37" t="s">
        <v>599</v>
      </c>
      <c r="Z8" s="170"/>
      <c r="AA8" s="148"/>
      <c r="AB8" s="335"/>
      <c r="AC8" s="335"/>
      <c r="AO8" s="36"/>
      <c r="AP8" s="36"/>
      <c r="AQ8" s="36"/>
      <c r="AR8" s="36"/>
    </row>
    <row r="9" spans="1:55">
      <c r="AB9" s="45" t="s">
        <v>600</v>
      </c>
    </row>
    <row r="10" spans="1:55">
      <c r="AB10" s="170"/>
      <c r="AG10" s="81"/>
      <c r="AH10" s="81"/>
      <c r="AI10" s="81"/>
      <c r="AJ10" s="81"/>
    </row>
    <row r="11" spans="1:55" ht="79">
      <c r="AA11" s="170"/>
      <c r="AC11" s="170"/>
      <c r="AD11" s="267" t="s">
        <v>601</v>
      </c>
      <c r="AE11" s="271" t="s">
        <v>559</v>
      </c>
      <c r="AF11" s="305" t="s">
        <v>560</v>
      </c>
      <c r="AG11" s="336"/>
      <c r="AH11" s="336"/>
      <c r="AI11" s="336"/>
      <c r="AJ11" s="337" t="s">
        <v>522</v>
      </c>
      <c r="AK11" s="152" t="s">
        <v>602</v>
      </c>
      <c r="AL11" s="275"/>
      <c r="AM11" s="275"/>
      <c r="AN11" s="45"/>
      <c r="AZ11" s="145">
        <f>AZ7+AZ6</f>
        <v>100</v>
      </c>
    </row>
    <row r="12" spans="1:55">
      <c r="AB12" s="170"/>
      <c r="AC12" s="170"/>
      <c r="AD12" s="272"/>
      <c r="AE12" s="170"/>
      <c r="AF12" s="306"/>
      <c r="AG12" s="81">
        <v>20</v>
      </c>
      <c r="AH12" s="81"/>
      <c r="AI12" s="81"/>
      <c r="AJ12" s="227" t="s">
        <v>603</v>
      </c>
      <c r="AK12" s="338"/>
      <c r="AL12" s="276" t="s">
        <v>185</v>
      </c>
      <c r="AM12" s="81"/>
      <c r="AN12" s="45"/>
    </row>
    <row r="13" spans="1:55">
      <c r="AC13" s="170"/>
      <c r="AD13" s="272"/>
      <c r="AE13" s="170"/>
      <c r="AF13" s="306"/>
      <c r="AG13" s="81">
        <v>20</v>
      </c>
      <c r="AH13" s="81"/>
      <c r="AI13" s="81"/>
      <c r="AJ13" s="266" t="s">
        <v>604</v>
      </c>
      <c r="AK13" s="338"/>
      <c r="AL13" s="276" t="s">
        <v>185</v>
      </c>
      <c r="AM13" s="81"/>
      <c r="AN13" s="45"/>
    </row>
    <row r="14" spans="1:55">
      <c r="AC14" s="170"/>
      <c r="AD14" s="272"/>
      <c r="AE14" s="170"/>
      <c r="AF14" s="306"/>
      <c r="AG14" s="81">
        <v>20</v>
      </c>
      <c r="AH14" s="81"/>
      <c r="AI14" s="81"/>
      <c r="AJ14" s="266" t="s">
        <v>605</v>
      </c>
      <c r="AK14" s="338"/>
      <c r="AL14" s="276" t="s">
        <v>185</v>
      </c>
      <c r="AM14" s="81"/>
      <c r="AN14" s="45"/>
    </row>
    <row r="15" spans="1:55">
      <c r="AB15" s="170"/>
      <c r="AC15" s="170"/>
      <c r="AD15" s="272"/>
      <c r="AE15" s="170"/>
      <c r="AF15" s="306"/>
      <c r="AG15" s="81">
        <v>20</v>
      </c>
      <c r="AH15" s="81"/>
      <c r="AI15" s="81"/>
      <c r="AJ15" s="266" t="s">
        <v>606</v>
      </c>
      <c r="AK15" s="338"/>
      <c r="AL15" s="276" t="s">
        <v>185</v>
      </c>
      <c r="AM15" s="81"/>
      <c r="AN15" s="45"/>
    </row>
    <row r="16" spans="1:55">
      <c r="AC16" s="170"/>
      <c r="AD16" s="279"/>
      <c r="AE16" s="170"/>
      <c r="AF16" s="329"/>
      <c r="AG16" s="339">
        <v>20</v>
      </c>
      <c r="AH16" s="339"/>
      <c r="AI16" s="339"/>
      <c r="AJ16" s="340" t="s">
        <v>607</v>
      </c>
      <c r="AK16" s="341"/>
      <c r="AL16" s="276" t="s">
        <v>185</v>
      </c>
      <c r="AM16" s="81"/>
      <c r="AN16" s="45"/>
    </row>
    <row r="17" spans="31:40">
      <c r="AG17" s="81"/>
      <c r="AH17" s="81"/>
      <c r="AI17" s="81"/>
      <c r="AJ17" s="45"/>
      <c r="AK17" s="81"/>
      <c r="AL17" s="81"/>
      <c r="AM17" s="81"/>
      <c r="AN17" s="45"/>
    </row>
    <row r="18" spans="31:40" ht="52">
      <c r="AE18" s="265" t="s">
        <v>561</v>
      </c>
      <c r="AF18" s="305" t="s">
        <v>562</v>
      </c>
      <c r="AG18" s="336"/>
      <c r="AH18" s="336"/>
      <c r="AI18" s="336"/>
      <c r="AJ18" s="337" t="s">
        <v>522</v>
      </c>
      <c r="AK18" s="152" t="s">
        <v>608</v>
      </c>
      <c r="AL18" s="275"/>
      <c r="AM18" s="275"/>
      <c r="AN18" s="45"/>
    </row>
    <row r="19" spans="31:40">
      <c r="AF19" s="306"/>
      <c r="AG19" s="81">
        <v>20</v>
      </c>
      <c r="AH19" s="81"/>
      <c r="AI19" s="81"/>
      <c r="AJ19" s="227" t="s">
        <v>609</v>
      </c>
      <c r="AK19" s="338"/>
      <c r="AL19" s="276" t="s">
        <v>185</v>
      </c>
      <c r="AM19" s="81"/>
      <c r="AN19" s="45"/>
    </row>
    <row r="20" spans="31:40">
      <c r="AF20" s="306"/>
      <c r="AG20" s="81">
        <v>20</v>
      </c>
      <c r="AH20" s="81"/>
      <c r="AI20" s="81"/>
      <c r="AJ20" s="266" t="s">
        <v>610</v>
      </c>
      <c r="AK20" s="338"/>
      <c r="AL20" s="276" t="s">
        <v>185</v>
      </c>
      <c r="AM20" s="81"/>
      <c r="AN20" s="45"/>
    </row>
    <row r="21" spans="31:40">
      <c r="AF21" s="306"/>
      <c r="AG21" s="81">
        <v>20</v>
      </c>
      <c r="AH21" s="81"/>
      <c r="AI21" s="81"/>
      <c r="AJ21" s="266" t="s">
        <v>611</v>
      </c>
      <c r="AK21" s="338"/>
      <c r="AL21" s="276" t="s">
        <v>185</v>
      </c>
      <c r="AM21" s="81"/>
      <c r="AN21" s="45"/>
    </row>
    <row r="22" spans="31:40">
      <c r="AF22" s="306"/>
      <c r="AG22" s="81">
        <v>20</v>
      </c>
      <c r="AH22" s="81"/>
      <c r="AI22" s="81"/>
      <c r="AJ22" s="266" t="s">
        <v>612</v>
      </c>
      <c r="AK22" s="338"/>
      <c r="AL22" s="276" t="s">
        <v>185</v>
      </c>
      <c r="AM22" s="81"/>
      <c r="AN22" s="45"/>
    </row>
    <row r="23" spans="31:40">
      <c r="AF23" s="329"/>
      <c r="AG23" s="339">
        <v>20</v>
      </c>
      <c r="AH23" s="339"/>
      <c r="AI23" s="339"/>
      <c r="AJ23" s="340" t="s">
        <v>613</v>
      </c>
      <c r="AK23" s="341"/>
      <c r="AL23" s="276" t="s">
        <v>185</v>
      </c>
      <c r="AM23" s="81"/>
      <c r="AN23" s="45"/>
    </row>
    <row r="24" spans="31:40">
      <c r="AJ24" s="45"/>
      <c r="AK24" s="180"/>
      <c r="AL24" s="81"/>
      <c r="AM24" s="180"/>
      <c r="AN24" s="45"/>
    </row>
    <row r="25" spans="31:40" ht="52">
      <c r="AE25" s="265" t="s">
        <v>563</v>
      </c>
      <c r="AF25" s="305" t="s">
        <v>564</v>
      </c>
      <c r="AG25" s="336"/>
      <c r="AH25" s="336"/>
      <c r="AI25" s="336"/>
      <c r="AJ25" s="337" t="s">
        <v>522</v>
      </c>
      <c r="AK25" s="152" t="s">
        <v>614</v>
      </c>
      <c r="AL25" s="275"/>
      <c r="AM25" s="275"/>
      <c r="AN25" s="45"/>
    </row>
    <row r="26" spans="31:40">
      <c r="AF26" s="306"/>
      <c r="AG26" s="81">
        <v>20</v>
      </c>
      <c r="AH26" s="81"/>
      <c r="AI26" s="81"/>
      <c r="AJ26" s="227" t="s">
        <v>609</v>
      </c>
      <c r="AK26" s="338"/>
      <c r="AL26" s="276" t="s">
        <v>185</v>
      </c>
      <c r="AM26" s="81"/>
      <c r="AN26" s="45"/>
    </row>
    <row r="27" spans="31:40">
      <c r="AF27" s="306"/>
      <c r="AG27" s="81">
        <v>20</v>
      </c>
      <c r="AH27" s="81"/>
      <c r="AI27" s="81"/>
      <c r="AJ27" s="266" t="s">
        <v>610</v>
      </c>
      <c r="AK27" s="338"/>
      <c r="AL27" s="276" t="s">
        <v>185</v>
      </c>
      <c r="AM27" s="81"/>
      <c r="AN27" s="45"/>
    </row>
    <row r="28" spans="31:40">
      <c r="AF28" s="306"/>
      <c r="AG28" s="81">
        <v>20</v>
      </c>
      <c r="AH28" s="81"/>
      <c r="AI28" s="81"/>
      <c r="AJ28" s="266" t="s">
        <v>611</v>
      </c>
      <c r="AK28" s="338"/>
      <c r="AL28" s="276" t="s">
        <v>185</v>
      </c>
      <c r="AM28" s="81"/>
      <c r="AN28" s="45"/>
    </row>
    <row r="29" spans="31:40">
      <c r="AF29" s="306"/>
      <c r="AG29" s="81">
        <v>20</v>
      </c>
      <c r="AH29" s="81"/>
      <c r="AI29" s="81"/>
      <c r="AJ29" s="266" t="s">
        <v>612</v>
      </c>
      <c r="AK29" s="338"/>
      <c r="AL29" s="276" t="s">
        <v>185</v>
      </c>
      <c r="AM29" s="81"/>
      <c r="AN29" s="45"/>
    </row>
    <row r="30" spans="31:40">
      <c r="AF30" s="329"/>
      <c r="AG30" s="339">
        <v>20</v>
      </c>
      <c r="AH30" s="339"/>
      <c r="AI30" s="339"/>
      <c r="AJ30" s="340" t="s">
        <v>613</v>
      </c>
      <c r="AK30" s="341"/>
      <c r="AL30" s="276" t="s">
        <v>185</v>
      </c>
      <c r="AM30" s="81"/>
      <c r="AN30" s="45"/>
    </row>
    <row r="31" spans="31:40">
      <c r="AJ31" s="45"/>
      <c r="AK31" s="180"/>
      <c r="AL31" s="81"/>
      <c r="AM31" s="180"/>
      <c r="AN31" s="45"/>
    </row>
    <row r="32" spans="31:40" ht="52">
      <c r="AE32" s="265" t="s">
        <v>579</v>
      </c>
      <c r="AF32" s="305" t="s">
        <v>580</v>
      </c>
      <c r="AG32" s="336"/>
      <c r="AH32" s="336"/>
      <c r="AI32" s="336"/>
      <c r="AJ32" s="337" t="s">
        <v>522</v>
      </c>
      <c r="AK32" s="152" t="s">
        <v>615</v>
      </c>
      <c r="AL32" s="275"/>
      <c r="AM32" s="275"/>
      <c r="AN32" s="45"/>
    </row>
    <row r="33" spans="31:52">
      <c r="AF33" s="306"/>
      <c r="AG33" s="81">
        <v>70</v>
      </c>
      <c r="AH33" s="81"/>
      <c r="AI33" s="81"/>
      <c r="AJ33" s="266" t="s">
        <v>581</v>
      </c>
      <c r="AL33" s="81"/>
      <c r="AM33" s="81"/>
      <c r="AN33" s="45"/>
    </row>
    <row r="34" spans="31:52">
      <c r="AF34" s="306"/>
      <c r="AG34" s="81">
        <v>30</v>
      </c>
      <c r="AH34" s="81"/>
      <c r="AI34" s="81"/>
      <c r="AJ34" s="266" t="s">
        <v>616</v>
      </c>
      <c r="AK34" s="338"/>
      <c r="AL34" s="81"/>
      <c r="AM34" s="81"/>
      <c r="AN34" s="45"/>
      <c r="AR34" s="180"/>
      <c r="AS34" s="180"/>
    </row>
    <row r="35" spans="31:52">
      <c r="AF35" s="306"/>
      <c r="AG35" s="81">
        <v>0</v>
      </c>
      <c r="AH35" s="81"/>
      <c r="AI35" s="81"/>
      <c r="AJ35" s="227" t="s">
        <v>617</v>
      </c>
      <c r="AK35" s="338"/>
      <c r="AL35" s="81"/>
      <c r="AM35" s="81"/>
      <c r="AN35" s="45"/>
      <c r="AR35" s="180"/>
      <c r="AS35" s="180"/>
    </row>
    <row r="36" spans="31:52">
      <c r="AF36" s="306"/>
      <c r="AG36" s="81"/>
      <c r="AH36" s="81"/>
      <c r="AI36" s="81"/>
      <c r="AJ36" s="45"/>
      <c r="AK36" s="338"/>
      <c r="AL36" s="81"/>
      <c r="AM36" s="81"/>
      <c r="AN36" s="45"/>
      <c r="AR36" s="180"/>
      <c r="AS36" s="180"/>
    </row>
    <row r="37" spans="31:52">
      <c r="AF37" s="329"/>
      <c r="AG37" s="339"/>
      <c r="AH37" s="339"/>
      <c r="AI37" s="339"/>
      <c r="AJ37" s="340"/>
      <c r="AK37" s="341"/>
      <c r="AL37" s="81"/>
      <c r="AM37" s="81"/>
      <c r="AN37" s="45"/>
      <c r="AR37" s="180"/>
      <c r="AS37" s="180"/>
    </row>
    <row r="38" spans="31:52" ht="65">
      <c r="AE38" s="265" t="s">
        <v>582</v>
      </c>
      <c r="AF38" s="305" t="s">
        <v>583</v>
      </c>
      <c r="AG38" s="336"/>
      <c r="AH38" s="336"/>
      <c r="AI38" s="336"/>
      <c r="AJ38" s="337" t="s">
        <v>522</v>
      </c>
      <c r="AK38" s="152" t="s">
        <v>618</v>
      </c>
      <c r="AL38" s="275"/>
      <c r="AM38" s="275"/>
      <c r="AN38" s="45"/>
      <c r="AR38" s="342"/>
      <c r="AS38" s="81"/>
      <c r="AT38" s="266"/>
      <c r="AU38" s="275"/>
      <c r="AV38" s="275"/>
      <c r="AW38" s="275"/>
      <c r="AX38" s="275"/>
      <c r="AY38" s="275"/>
      <c r="AZ38" s="275"/>
    </row>
    <row r="39" spans="31:52">
      <c r="AF39" s="306"/>
      <c r="AG39" s="81">
        <v>30</v>
      </c>
      <c r="AH39" s="81"/>
      <c r="AI39" s="81"/>
      <c r="AJ39" s="266" t="s">
        <v>584</v>
      </c>
      <c r="AK39" s="338"/>
      <c r="AL39" s="81"/>
      <c r="AM39" s="81"/>
      <c r="AN39" s="45"/>
      <c r="AR39" s="81"/>
      <c r="AS39" s="81"/>
      <c r="AT39" s="141"/>
      <c r="AU39" s="81"/>
      <c r="AV39" s="81"/>
      <c r="AW39" s="81"/>
      <c r="AX39" s="81"/>
      <c r="AY39" s="81"/>
      <c r="AZ39" s="81"/>
    </row>
    <row r="40" spans="31:52">
      <c r="AF40" s="306"/>
      <c r="AG40" s="81">
        <v>30</v>
      </c>
      <c r="AH40" s="81"/>
      <c r="AI40" s="81"/>
      <c r="AJ40" s="266" t="s">
        <v>619</v>
      </c>
      <c r="AK40" s="338"/>
      <c r="AL40" s="81"/>
      <c r="AM40" s="81"/>
      <c r="AN40" s="45"/>
      <c r="AR40" s="81"/>
      <c r="AS40" s="81"/>
      <c r="AT40" s="266"/>
      <c r="AU40" s="81"/>
      <c r="AV40" s="81"/>
      <c r="AW40" s="81"/>
      <c r="AX40" s="81"/>
      <c r="AY40" s="81"/>
      <c r="AZ40" s="81"/>
    </row>
    <row r="41" spans="31:52">
      <c r="AF41" s="306"/>
      <c r="AG41" s="81">
        <v>40</v>
      </c>
      <c r="AH41" s="81"/>
      <c r="AI41" s="81"/>
      <c r="AJ41" s="227" t="s">
        <v>620</v>
      </c>
      <c r="AK41" s="338"/>
      <c r="AL41" s="81"/>
      <c r="AM41" s="81"/>
      <c r="AN41" s="45"/>
      <c r="AR41" s="81"/>
      <c r="AS41" s="81"/>
      <c r="AT41" s="266"/>
      <c r="AU41" s="81"/>
      <c r="AV41" s="81"/>
      <c r="AW41" s="81"/>
      <c r="AX41" s="81"/>
      <c r="AY41" s="81"/>
      <c r="AZ41" s="81"/>
    </row>
    <row r="42" spans="31:52">
      <c r="AF42" s="306"/>
      <c r="AG42" s="81"/>
      <c r="AH42" s="81"/>
      <c r="AI42" s="81"/>
      <c r="AJ42" s="45"/>
      <c r="AK42" s="338"/>
      <c r="AL42" s="81"/>
      <c r="AM42" s="81"/>
      <c r="AN42" s="45"/>
      <c r="AR42" s="81"/>
      <c r="AS42" s="81"/>
      <c r="AT42" s="266"/>
      <c r="AU42" s="81"/>
      <c r="AV42" s="81"/>
      <c r="AW42" s="81"/>
      <c r="AX42" s="81"/>
      <c r="AY42" s="81"/>
      <c r="AZ42" s="81"/>
    </row>
    <row r="43" spans="31:52">
      <c r="AF43" s="329"/>
      <c r="AG43" s="339"/>
      <c r="AH43" s="339"/>
      <c r="AI43" s="339"/>
      <c r="AJ43" s="340"/>
      <c r="AK43" s="341"/>
      <c r="AL43" s="81"/>
      <c r="AM43" s="81"/>
      <c r="AR43" s="81"/>
      <c r="AS43" s="81"/>
      <c r="AT43" s="266"/>
      <c r="AU43" s="81"/>
      <c r="AV43" s="81"/>
      <c r="AW43" s="81"/>
      <c r="AX43" s="81"/>
      <c r="AY43" s="81"/>
      <c r="AZ43" s="81"/>
    </row>
  </sheetData>
  <sheetProtection sheet="1" objects="1" scenarios="1" selectLockedCells="1"/>
  <dataValidations count="3">
    <dataValidation type="list" operator="equal" allowBlank="1" showErrorMessage="1" sqref="AL12:AL16 AL19:AL23 AL26:AL30" xr:uid="{00000000-0002-0000-0600-000000000000}">
      <formula1>"SI,NO"</formula1>
      <formula2>0</formula2>
    </dataValidation>
    <dataValidation type="list" operator="equal" allowBlank="1" showErrorMessage="1" promptTitle="T01I01" prompt="4 o más grupos_x000a_3 grupos_x000a_2 grupos_x000a_1 grupo" sqref="AH7" xr:uid="{00000000-0002-0000-0600-000001000000}">
      <formula1>"sin acciones discriminatorias,1 acción discriminatoria,2 o más acciones discriminatorias,,"</formula1>
      <formula2>0</formula2>
    </dataValidation>
    <dataValidation type="list" operator="equal" allowBlank="1" showErrorMessage="1" promptTitle="T01I01" prompt="4 o más grupos_x000a_3 grupos_x000a_2 grupos_x000a_1 grupo" sqref="AP7" xr:uid="{00000000-0002-0000-0600-000002000000}">
      <formula1>"3 o más acciones anuales,2 acciones anuales,1 acción anual,"</formula1>
      <formula2>0</formula2>
    </dataValidation>
  </dataValidation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34"/>
  <sheetViews>
    <sheetView showGridLines="0" zoomScale="130" zoomScaleNormal="130" workbookViewId="0">
      <selection activeCell="U10" sqref="U10"/>
    </sheetView>
  </sheetViews>
  <sheetFormatPr baseColWidth="10" defaultColWidth="11.7265625" defaultRowHeight="12.5"/>
  <cols>
    <col min="1" max="1" width="14" style="45" customWidth="1"/>
    <col min="2" max="2" width="14" style="39" customWidth="1"/>
    <col min="3" max="3" width="14" style="39" hidden="1" customWidth="1"/>
    <col min="4" max="4" width="30.453125" style="39" hidden="1" customWidth="1"/>
    <col min="5" max="7" width="14" style="39" hidden="1" customWidth="1"/>
    <col min="8" max="8" width="8.6328125" style="39" customWidth="1"/>
    <col min="9" max="9" width="9.36328125" style="39" customWidth="1"/>
    <col min="10" max="12" width="14" style="39" hidden="1" customWidth="1"/>
    <col min="13" max="13" width="5.36328125" style="39" customWidth="1"/>
    <col min="14" max="14" width="11.90625" style="39" customWidth="1"/>
    <col min="15" max="16" width="14" style="39" hidden="1" customWidth="1"/>
    <col min="17" max="17" width="5.6328125" style="39" customWidth="1"/>
    <col min="18" max="18" width="15.7265625" style="45" customWidth="1"/>
    <col min="19" max="19" width="40.26953125" style="45" hidden="1" customWidth="1"/>
    <col min="20" max="20" width="9.26953125" style="180" customWidth="1"/>
    <col min="21" max="21" width="30.453125" style="45" customWidth="1"/>
    <col min="22" max="22" width="30.453125" style="45" hidden="1" customWidth="1"/>
    <col min="23" max="23" width="29.08984375" style="45" hidden="1" customWidth="1"/>
    <col min="24" max="24" width="9.26953125" style="180" customWidth="1"/>
    <col min="25" max="25" width="27.54296875" style="45" customWidth="1"/>
    <col min="26" max="26" width="13.1796875" style="180" customWidth="1"/>
    <col min="27" max="27" width="15.26953125" style="180" customWidth="1"/>
    <col min="28" max="28" width="13.08984375" style="180" customWidth="1"/>
    <col min="29" max="29" width="9.26953125" style="180" customWidth="1"/>
    <col min="30" max="30" width="32.81640625" style="45" customWidth="1"/>
    <col min="31" max="31" width="12.26953125" style="45" customWidth="1"/>
    <col min="32" max="32" width="28.1796875" style="45" hidden="1" customWidth="1"/>
    <col min="33" max="33" width="29.26953125" style="45" hidden="1" customWidth="1"/>
    <col min="34" max="34" width="16.453125" style="45" customWidth="1"/>
    <col min="35" max="35" width="14" style="45" customWidth="1"/>
    <col min="36" max="36" width="34.1796875" style="45" customWidth="1"/>
    <col min="37" max="64" width="14" style="45" customWidth="1"/>
    <col min="65" max="1024" width="11.7265625" style="45"/>
  </cols>
  <sheetData>
    <row r="1" spans="1:41" ht="41.65" customHeight="1"/>
    <row r="2" spans="1:41" ht="31" customHeight="1">
      <c r="B2" s="343" t="s">
        <v>18</v>
      </c>
      <c r="C2" s="344"/>
      <c r="D2" s="344"/>
      <c r="E2" s="344"/>
      <c r="F2" s="344"/>
      <c r="G2" s="345"/>
      <c r="H2" s="345"/>
      <c r="I2" s="346"/>
      <c r="J2" s="346"/>
      <c r="K2" s="346"/>
      <c r="L2" s="346"/>
      <c r="M2" s="346"/>
      <c r="N2" s="346"/>
      <c r="O2" s="346"/>
      <c r="P2" s="346"/>
      <c r="Q2" s="346"/>
      <c r="R2" s="347">
        <v>9</v>
      </c>
      <c r="U2" s="187" t="s">
        <v>11</v>
      </c>
      <c r="V2" s="247"/>
      <c r="W2" s="247"/>
      <c r="X2" s="187"/>
      <c r="Y2" s="187"/>
      <c r="Z2" s="187"/>
      <c r="AA2" s="187"/>
      <c r="AB2" s="187"/>
      <c r="AC2" s="187"/>
      <c r="AD2" s="187"/>
      <c r="AE2" s="332"/>
      <c r="AF2" s="332"/>
      <c r="AG2" s="332"/>
      <c r="AH2" s="54" t="s">
        <v>19</v>
      </c>
      <c r="AI2" s="55"/>
      <c r="AJ2" s="55"/>
      <c r="AK2" s="55">
        <f>AL9*R2/100</f>
        <v>9</v>
      </c>
      <c r="AL2" s="332"/>
      <c r="AM2" s="332"/>
      <c r="AN2" s="332"/>
    </row>
    <row r="3" spans="1:41" ht="70.5" customHeight="1">
      <c r="A3" s="141"/>
      <c r="B3" s="37"/>
      <c r="C3" s="37"/>
      <c r="D3" s="37"/>
      <c r="E3" s="37"/>
      <c r="F3" s="37"/>
      <c r="G3" s="38"/>
      <c r="H3" s="38"/>
      <c r="I3" s="38"/>
      <c r="J3" s="37"/>
      <c r="K3" s="37"/>
      <c r="L3" s="37"/>
      <c r="M3" s="38"/>
      <c r="N3" s="38"/>
      <c r="O3" s="37"/>
      <c r="P3" s="37"/>
      <c r="Q3" s="38"/>
      <c r="R3" s="36"/>
    </row>
    <row r="4" spans="1:41" ht="40">
      <c r="A4" s="36"/>
      <c r="B4" s="56" t="s">
        <v>20</v>
      </c>
      <c r="C4" s="56" t="s">
        <v>21</v>
      </c>
      <c r="D4" s="57"/>
      <c r="E4" s="57"/>
      <c r="F4" s="57"/>
      <c r="G4" s="58"/>
      <c r="H4" s="38"/>
      <c r="I4" s="59" t="s">
        <v>22</v>
      </c>
      <c r="J4" s="59" t="s">
        <v>23</v>
      </c>
      <c r="K4" s="60"/>
      <c r="L4" s="60"/>
      <c r="N4" s="61" t="s">
        <v>24</v>
      </c>
      <c r="O4" s="61" t="s">
        <v>24</v>
      </c>
      <c r="P4" s="348"/>
      <c r="R4" s="349" t="s">
        <v>25</v>
      </c>
      <c r="S4" s="199" t="s">
        <v>211</v>
      </c>
      <c r="T4" s="68" t="s">
        <v>27</v>
      </c>
      <c r="U4" s="251" t="s">
        <v>28</v>
      </c>
      <c r="V4" s="252" t="s">
        <v>29</v>
      </c>
      <c r="X4" s="68" t="s">
        <v>27</v>
      </c>
      <c r="Y4" s="69" t="s">
        <v>29</v>
      </c>
      <c r="Z4" s="350" t="s">
        <v>25</v>
      </c>
      <c r="AA4" s="71" t="s">
        <v>30</v>
      </c>
      <c r="AB4" s="72" t="s">
        <v>31</v>
      </c>
      <c r="AC4" s="73" t="s">
        <v>27</v>
      </c>
      <c r="AD4" s="333"/>
      <c r="AE4" s="350" t="s">
        <v>25</v>
      </c>
      <c r="AF4" s="204" t="s">
        <v>35</v>
      </c>
      <c r="AG4" s="90"/>
      <c r="AH4" s="71" t="s">
        <v>30</v>
      </c>
      <c r="AI4" s="72" t="s">
        <v>31</v>
      </c>
      <c r="AJ4" s="180"/>
      <c r="AK4" s="77" t="s">
        <v>32</v>
      </c>
      <c r="AL4" s="78" t="s">
        <v>33</v>
      </c>
      <c r="AM4" s="180"/>
      <c r="AN4" s="80" t="s">
        <v>34</v>
      </c>
      <c r="AO4" s="80"/>
    </row>
    <row r="5" spans="1:41" ht="18">
      <c r="R5" s="170"/>
      <c r="Z5" s="351"/>
      <c r="AA5" s="84"/>
      <c r="AB5" s="85"/>
      <c r="AE5" s="351"/>
      <c r="AH5" s="84"/>
      <c r="AI5" s="85"/>
      <c r="AK5" s="92"/>
      <c r="AL5" s="93"/>
    </row>
    <row r="6" spans="1:41" ht="115">
      <c r="C6" s="290" t="s">
        <v>621</v>
      </c>
      <c r="D6" s="290" t="s">
        <v>622</v>
      </c>
      <c r="E6" s="116" t="s">
        <v>623</v>
      </c>
      <c r="F6" s="116" t="s">
        <v>239</v>
      </c>
      <c r="G6" s="116" t="s">
        <v>240</v>
      </c>
      <c r="H6" s="136"/>
      <c r="I6" s="117"/>
      <c r="M6" s="292"/>
      <c r="N6" s="321"/>
      <c r="O6" s="139"/>
      <c r="Q6" s="352"/>
      <c r="R6" s="353">
        <v>50</v>
      </c>
      <c r="S6" s="354" t="s">
        <v>623</v>
      </c>
      <c r="T6" s="355" t="s">
        <v>624</v>
      </c>
      <c r="U6" s="251" t="s">
        <v>625</v>
      </c>
      <c r="V6" s="252" t="s">
        <v>626</v>
      </c>
      <c r="X6" s="180" t="s">
        <v>627</v>
      </c>
      <c r="Y6" s="293" t="s">
        <v>628</v>
      </c>
      <c r="Z6" s="351">
        <v>100</v>
      </c>
      <c r="AA6" s="217" t="s">
        <v>629</v>
      </c>
      <c r="AB6" s="109">
        <f>IF(AA6=AD14,SUM(AC14:AC18),IF(AA6=AD15,SUM(AC15:AC18),IF(AA6=AD16,SUM(AC16:AC18),IF(AA6=AD17,SUM(AC17:AC18),IF(AA6=AD18,AC18,0)))))</f>
        <v>100</v>
      </c>
      <c r="AC6" s="190" t="s">
        <v>630</v>
      </c>
      <c r="AD6" s="263"/>
      <c r="AE6" s="351"/>
      <c r="AF6" s="36" t="s">
        <v>631</v>
      </c>
      <c r="AH6" s="71"/>
      <c r="AI6" s="72"/>
      <c r="AK6" s="112">
        <f>Z6*AB6/100</f>
        <v>100</v>
      </c>
      <c r="AL6" s="113">
        <f>AK6*R6/100</f>
        <v>50</v>
      </c>
      <c r="AN6" s="8" t="s">
        <v>60</v>
      </c>
      <c r="AO6" s="8"/>
    </row>
    <row r="7" spans="1:41" ht="85.75" customHeight="1">
      <c r="C7" s="290" t="s">
        <v>632</v>
      </c>
      <c r="D7" s="290" t="s">
        <v>622</v>
      </c>
      <c r="E7" s="294" t="s">
        <v>633</v>
      </c>
      <c r="F7" s="116" t="s">
        <v>215</v>
      </c>
      <c r="G7" s="116" t="s">
        <v>40</v>
      </c>
      <c r="H7" s="136"/>
      <c r="I7" s="117"/>
      <c r="M7" s="292"/>
      <c r="N7" s="321"/>
      <c r="O7" s="139"/>
      <c r="Q7" s="292"/>
      <c r="R7" s="353">
        <v>50</v>
      </c>
      <c r="S7" s="36" t="s">
        <v>634</v>
      </c>
      <c r="T7" s="190" t="s">
        <v>635</v>
      </c>
      <c r="U7" s="251" t="s">
        <v>636</v>
      </c>
      <c r="V7" s="252" t="s">
        <v>637</v>
      </c>
      <c r="W7" s="252" t="s">
        <v>638</v>
      </c>
      <c r="X7" s="190" t="s">
        <v>639</v>
      </c>
      <c r="Y7" s="293" t="s">
        <v>640</v>
      </c>
      <c r="Z7" s="351">
        <v>70</v>
      </c>
      <c r="AA7" s="108" t="s">
        <v>641</v>
      </c>
      <c r="AB7" s="109">
        <f>IF(AA7=AD22,SUM(AC22:AC25),IF(AA7=AD23,SUM(AC23:AC25),IF(AA7=AD24,SUM(AC24:AC25),IF(AA7=AD25,AC25,0))))</f>
        <v>100</v>
      </c>
      <c r="AC7" s="190" t="s">
        <v>642</v>
      </c>
      <c r="AD7" s="293" t="s">
        <v>643</v>
      </c>
      <c r="AE7" s="351">
        <v>30</v>
      </c>
      <c r="AF7" s="36" t="s">
        <v>644</v>
      </c>
      <c r="AG7" s="36" t="s">
        <v>645</v>
      </c>
      <c r="AH7" s="108" t="s">
        <v>646</v>
      </c>
      <c r="AI7" s="109">
        <f>IF(AH7=AD29,SUM(AC29:AC32),IF(AH7=AD30,SUM(AC30:AC32),IF(AH7=AD31,SUM(AC31:AC32),IF(AH7=AD32,AC32,0))))</f>
        <v>100</v>
      </c>
      <c r="AJ7" s="36"/>
      <c r="AK7" s="112">
        <f>Z7*AB7/100+AI7*AE7/100</f>
        <v>100</v>
      </c>
      <c r="AL7" s="113">
        <f>AK7*R7/100</f>
        <v>50</v>
      </c>
      <c r="AN7" s="8" t="s">
        <v>60</v>
      </c>
      <c r="AO7" s="8" t="s">
        <v>60</v>
      </c>
    </row>
    <row r="8" spans="1:41" ht="34" customHeight="1">
      <c r="A8" s="180"/>
      <c r="B8" s="304"/>
      <c r="C8" s="356" t="s">
        <v>647</v>
      </c>
      <c r="D8" s="356" t="s">
        <v>622</v>
      </c>
      <c r="E8" s="357" t="s">
        <v>648</v>
      </c>
      <c r="F8" s="357" t="s">
        <v>239</v>
      </c>
      <c r="G8" s="357" t="s">
        <v>240</v>
      </c>
      <c r="H8" s="304"/>
      <c r="I8" s="303"/>
      <c r="J8" s="304"/>
      <c r="K8" s="304"/>
      <c r="L8" s="304"/>
      <c r="M8" s="358"/>
      <c r="N8" s="310"/>
      <c r="O8" s="310" t="s">
        <v>649</v>
      </c>
      <c r="P8" s="304"/>
      <c r="Q8" s="304"/>
      <c r="R8" s="180"/>
      <c r="S8" s="190" t="s">
        <v>650</v>
      </c>
      <c r="T8" s="190"/>
      <c r="U8" s="359"/>
      <c r="V8" s="252"/>
    </row>
    <row r="9" spans="1:41" ht="76.5">
      <c r="A9" s="180"/>
      <c r="B9" s="304"/>
      <c r="C9" s="356" t="s">
        <v>651</v>
      </c>
      <c r="D9" s="356" t="s">
        <v>622</v>
      </c>
      <c r="E9" s="357" t="s">
        <v>652</v>
      </c>
      <c r="F9" s="357" t="s">
        <v>239</v>
      </c>
      <c r="G9" s="357" t="s">
        <v>240</v>
      </c>
      <c r="H9" s="304"/>
      <c r="I9" s="303"/>
      <c r="J9" s="304"/>
      <c r="K9" s="304"/>
      <c r="L9" s="304"/>
      <c r="M9" s="304"/>
      <c r="N9" s="310"/>
      <c r="O9" s="358"/>
      <c r="P9" s="304"/>
      <c r="Q9" s="304"/>
      <c r="R9" s="180"/>
      <c r="S9" s="180"/>
      <c r="U9" s="359"/>
      <c r="V9" s="252"/>
      <c r="AL9" s="145">
        <f>AL7+AL6</f>
        <v>100</v>
      </c>
    </row>
    <row r="10" spans="1:41" ht="50">
      <c r="A10" s="180"/>
      <c r="B10" s="304"/>
      <c r="C10" s="356" t="s">
        <v>653</v>
      </c>
      <c r="D10" s="356" t="s">
        <v>622</v>
      </c>
      <c r="E10" s="357" t="s">
        <v>654</v>
      </c>
      <c r="F10" s="357" t="s">
        <v>239</v>
      </c>
      <c r="G10" s="357" t="s">
        <v>240</v>
      </c>
      <c r="H10" s="304"/>
      <c r="I10" s="303"/>
      <c r="J10" s="304"/>
      <c r="K10" s="304"/>
      <c r="L10" s="304"/>
      <c r="M10" s="304"/>
      <c r="N10" s="310"/>
      <c r="O10" s="358"/>
      <c r="P10" s="304"/>
      <c r="Q10" s="304"/>
      <c r="R10" s="180"/>
      <c r="S10" s="180"/>
      <c r="U10" s="359"/>
      <c r="V10" s="252"/>
    </row>
    <row r="11" spans="1:41">
      <c r="A11" s="180"/>
      <c r="B11" s="304"/>
      <c r="C11" s="304"/>
      <c r="D11" s="304"/>
      <c r="E11" s="304"/>
      <c r="F11" s="304"/>
      <c r="G11" s="304"/>
      <c r="H11" s="304"/>
      <c r="I11" s="304"/>
      <c r="J11" s="304"/>
      <c r="K11" s="304"/>
      <c r="L11" s="304"/>
      <c r="M11" s="304"/>
      <c r="N11" s="304"/>
      <c r="O11" s="358"/>
      <c r="P11" s="304"/>
      <c r="Q11" s="304"/>
      <c r="R11" s="180"/>
      <c r="S11" s="180"/>
      <c r="U11" s="180"/>
    </row>
    <row r="12" spans="1:41">
      <c r="Z12" s="81"/>
      <c r="AA12" s="81"/>
      <c r="AB12" s="81"/>
      <c r="AC12" s="81"/>
    </row>
    <row r="13" spans="1:41" ht="78">
      <c r="X13" s="327" t="s">
        <v>627</v>
      </c>
      <c r="Y13" s="305" t="s">
        <v>628</v>
      </c>
      <c r="Z13" s="330"/>
      <c r="AA13" s="330"/>
      <c r="AB13" s="330"/>
      <c r="AC13" s="330"/>
      <c r="AD13" s="152" t="s">
        <v>655</v>
      </c>
      <c r="AE13" s="327"/>
      <c r="AF13" s="327"/>
    </row>
    <row r="14" spans="1:41">
      <c r="X14" s="170"/>
      <c r="Y14" s="306"/>
      <c r="Z14" s="45"/>
      <c r="AA14" s="45"/>
      <c r="AB14" s="45"/>
      <c r="AC14" s="170">
        <v>25</v>
      </c>
      <c r="AD14" s="166" t="s">
        <v>629</v>
      </c>
      <c r="AE14" s="170"/>
      <c r="AI14" s="170"/>
    </row>
    <row r="15" spans="1:41">
      <c r="X15" s="170"/>
      <c r="Y15" s="306"/>
      <c r="Z15" s="45"/>
      <c r="AA15" s="45"/>
      <c r="AB15" s="45"/>
      <c r="AC15" s="170">
        <v>25</v>
      </c>
      <c r="AD15" s="166" t="s">
        <v>656</v>
      </c>
      <c r="AE15" s="170"/>
      <c r="AI15" s="170"/>
    </row>
    <row r="16" spans="1:41">
      <c r="X16" s="170"/>
      <c r="Y16" s="306"/>
      <c r="Z16" s="45"/>
      <c r="AA16" s="45"/>
      <c r="AB16" s="45"/>
      <c r="AC16" s="170">
        <v>25</v>
      </c>
      <c r="AD16" s="166" t="s">
        <v>657</v>
      </c>
      <c r="AE16" s="170"/>
      <c r="AI16" s="170"/>
    </row>
    <row r="17" spans="24:35">
      <c r="X17" s="170"/>
      <c r="Y17" s="306"/>
      <c r="Z17" s="45"/>
      <c r="AA17" s="45"/>
      <c r="AB17" s="45"/>
      <c r="AC17" s="170">
        <v>25</v>
      </c>
      <c r="AD17" s="166" t="s">
        <v>658</v>
      </c>
      <c r="AE17" s="170"/>
      <c r="AI17" s="170"/>
    </row>
    <row r="18" spans="24:35">
      <c r="X18" s="170"/>
      <c r="Y18" s="306"/>
      <c r="Z18" s="45"/>
      <c r="AA18" s="45"/>
      <c r="AB18" s="45"/>
      <c r="AC18" s="170">
        <v>0</v>
      </c>
      <c r="AD18" s="166" t="s">
        <v>659</v>
      </c>
      <c r="AE18" s="170"/>
      <c r="AI18" s="170"/>
    </row>
    <row r="19" spans="24:35">
      <c r="X19" s="81"/>
      <c r="Y19" s="329"/>
      <c r="Z19" s="339"/>
      <c r="AA19" s="339"/>
      <c r="AB19" s="339"/>
      <c r="AC19" s="339"/>
      <c r="AD19" s="360"/>
      <c r="AE19" s="170"/>
    </row>
    <row r="20" spans="24:35">
      <c r="Z20" s="81"/>
      <c r="AA20" s="81"/>
      <c r="AB20" s="81"/>
      <c r="AC20" s="81"/>
    </row>
    <row r="21" spans="24:35" ht="52">
      <c r="X21" s="327" t="s">
        <v>639</v>
      </c>
      <c r="Y21" s="305" t="s">
        <v>640</v>
      </c>
      <c r="Z21" s="330"/>
      <c r="AA21" s="330"/>
      <c r="AB21" s="330"/>
      <c r="AC21" s="330"/>
      <c r="AD21" s="152" t="s">
        <v>660</v>
      </c>
      <c r="AE21" s="327"/>
      <c r="AF21" s="327"/>
    </row>
    <row r="22" spans="24:35">
      <c r="X22" s="170"/>
      <c r="Y22" s="306"/>
      <c r="Z22" s="45"/>
      <c r="AA22" s="45"/>
      <c r="AB22" s="45"/>
      <c r="AC22" s="45">
        <v>10</v>
      </c>
      <c r="AD22" s="166" t="s">
        <v>641</v>
      </c>
    </row>
    <row r="23" spans="24:35">
      <c r="X23" s="170"/>
      <c r="Y23" s="306"/>
      <c r="Z23" s="45"/>
      <c r="AA23" s="45"/>
      <c r="AB23" s="45"/>
      <c r="AC23" s="45">
        <v>20</v>
      </c>
      <c r="AD23" s="166" t="s">
        <v>661</v>
      </c>
    </row>
    <row r="24" spans="24:35">
      <c r="X24" s="170"/>
      <c r="Y24" s="306"/>
      <c r="Z24" s="45"/>
      <c r="AA24" s="45"/>
      <c r="AB24" s="45"/>
      <c r="AC24" s="45">
        <v>30</v>
      </c>
      <c r="AD24" s="166" t="s">
        <v>662</v>
      </c>
    </row>
    <row r="25" spans="24:35">
      <c r="X25" s="170"/>
      <c r="Y25" s="306"/>
      <c r="Z25" s="45"/>
      <c r="AA25" s="45"/>
      <c r="AB25" s="45"/>
      <c r="AC25" s="170">
        <v>40</v>
      </c>
      <c r="AD25" s="166" t="s">
        <v>663</v>
      </c>
    </row>
    <row r="26" spans="24:35">
      <c r="X26" s="81"/>
      <c r="Y26" s="329"/>
      <c r="Z26" s="339"/>
      <c r="AA26" s="339"/>
      <c r="AB26" s="339"/>
      <c r="AC26" s="339">
        <v>0</v>
      </c>
      <c r="AD26" s="361">
        <v>0</v>
      </c>
      <c r="AE26" s="170"/>
    </row>
    <row r="27" spans="24:35">
      <c r="Z27" s="81"/>
      <c r="AA27" s="81"/>
      <c r="AB27" s="81"/>
      <c r="AC27" s="81"/>
    </row>
    <row r="28" spans="24:35" ht="65">
      <c r="X28" s="327" t="s">
        <v>642</v>
      </c>
      <c r="Y28" s="305" t="s">
        <v>643</v>
      </c>
      <c r="Z28" s="330"/>
      <c r="AA28" s="330"/>
      <c r="AB28" s="330"/>
      <c r="AC28" s="330"/>
      <c r="AD28" s="152" t="s">
        <v>664</v>
      </c>
      <c r="AE28" s="327"/>
      <c r="AF28" s="327"/>
    </row>
    <row r="29" spans="24:35">
      <c r="X29" s="170"/>
      <c r="Y29" s="306"/>
      <c r="Z29" s="45"/>
      <c r="AA29" s="45"/>
      <c r="AB29" s="45"/>
      <c r="AC29" s="45">
        <v>10</v>
      </c>
      <c r="AD29" s="166" t="s">
        <v>646</v>
      </c>
    </row>
    <row r="30" spans="24:35">
      <c r="X30" s="170"/>
      <c r="Y30" s="306"/>
      <c r="Z30" s="45"/>
      <c r="AA30" s="45"/>
      <c r="AB30" s="45"/>
      <c r="AC30" s="45">
        <v>20</v>
      </c>
      <c r="AD30" s="166" t="s">
        <v>665</v>
      </c>
    </row>
    <row r="31" spans="24:35">
      <c r="X31" s="170"/>
      <c r="Y31" s="306"/>
      <c r="Z31" s="45"/>
      <c r="AA31" s="45"/>
      <c r="AB31" s="45"/>
      <c r="AC31" s="45">
        <v>30</v>
      </c>
      <c r="AD31" s="166" t="s">
        <v>666</v>
      </c>
    </row>
    <row r="32" spans="24:35">
      <c r="X32" s="170"/>
      <c r="Y32" s="306"/>
      <c r="Z32" s="45"/>
      <c r="AA32" s="45"/>
      <c r="AB32" s="45"/>
      <c r="AC32" s="170">
        <v>40</v>
      </c>
      <c r="AD32" s="166" t="s">
        <v>667</v>
      </c>
    </row>
    <row r="33" spans="24:31">
      <c r="X33" s="81"/>
      <c r="Y33" s="329"/>
      <c r="Z33" s="339"/>
      <c r="AA33" s="339"/>
      <c r="AB33" s="339"/>
      <c r="AC33" s="339">
        <v>0</v>
      </c>
      <c r="AD33" s="361">
        <v>0</v>
      </c>
      <c r="AE33" s="170"/>
    </row>
    <row r="34" spans="24:31">
      <c r="Z34" s="81"/>
      <c r="AA34" s="81"/>
      <c r="AB34" s="81"/>
      <c r="AC34" s="81"/>
    </row>
  </sheetData>
  <sheetProtection sheet="1" objects="1" scenarios="1" selectLockedCells="1"/>
  <dataValidations count="4">
    <dataValidation type="list" operator="equal" allowBlank="1" showErrorMessage="1" promptTitle="T01I01" prompt="4 o más grupos_x000a_3 grupos_x000a_2 grupos_x000a_1 grupo" sqref="AA6" xr:uid="{00000000-0002-0000-0700-000000000000}">
      <formula1>"0 - 10% ingresos extraordinarios ,10% - 30% ingresos extraordinarios ,30%- 50% ingresos extraordinarios,50% - 70% ingresos extraordinarios,70% o más ingresos extraordinarios,,"</formula1>
      <formula2>0</formula2>
    </dataValidation>
    <dataValidation type="list" operator="equal" allowBlank="1" showErrorMessage="1" promptTitle="T01I01" prompt="4 o más grupos_x000a_3 grupos_x000a_2 grupos_x000a_1 grupo" sqref="AA7" xr:uid="{00000000-0002-0000-0700-000001000000}">
      <formula1>"60% o mas,30% - 60%,10% - 30%,1 - 10%,0,"</formula1>
      <formula2>0</formula2>
    </dataValidation>
    <dataValidation type="list" operator="equal" allowBlank="1" showErrorMessage="1" promptTitle="T01I01" prompt="4 o más grupos_x000a_3 grupos_x000a_2 grupos_x000a_1 grupo" sqref="AH7" xr:uid="{00000000-0002-0000-0700-000002000000}">
      <formula1>"10% o más,5% - 10%,2% - 5%,1 - 2%,0"</formula1>
      <formula2>0</formula2>
    </dataValidation>
    <dataValidation type="list" operator="equal" allowBlank="1" showErrorMessage="1" sqref="AD29:AD33" xr:uid="{00000000-0002-0000-0700-000003000000}">
      <formula1>"10% o más,5% - 10%,2% - 5%,1 - 2%,0"</formula1>
      <formula2>0</formula2>
    </dataValidation>
  </dataValidation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30"/>
  <sheetViews>
    <sheetView showGridLines="0" topLeftCell="I1" zoomScale="130" zoomScaleNormal="130" workbookViewId="0">
      <selection activeCell="AQ11" sqref="AQ11"/>
    </sheetView>
  </sheetViews>
  <sheetFormatPr baseColWidth="10" defaultColWidth="11.7265625" defaultRowHeight="12.5"/>
  <cols>
    <col min="1" max="1" width="14" style="45" customWidth="1"/>
    <col min="2" max="2" width="14" style="39" customWidth="1"/>
    <col min="3" max="3" width="14" style="39" hidden="1" customWidth="1"/>
    <col min="4" max="4" width="14" style="37" hidden="1" customWidth="1"/>
    <col min="5" max="7" width="14" style="39" hidden="1" customWidth="1"/>
    <col min="8" max="8" width="5.6328125" style="39" customWidth="1"/>
    <col min="9" max="9" width="9.90625" style="39" customWidth="1"/>
    <col min="10" max="10" width="14" style="39" hidden="1" customWidth="1"/>
    <col min="11" max="20" width="14" style="37" hidden="1" customWidth="1"/>
    <col min="21" max="21" width="14" style="38" hidden="1" customWidth="1"/>
    <col min="22" max="22" width="5.90625" style="139" customWidth="1"/>
    <col min="23" max="23" width="10.6328125" style="139" customWidth="1"/>
    <col min="24" max="24" width="28.90625" style="39" hidden="1" customWidth="1"/>
    <col min="25" max="25" width="28.6328125" style="39" hidden="1" customWidth="1"/>
    <col min="26" max="26" width="29.453125" style="39" hidden="1" customWidth="1"/>
    <col min="27" max="27" width="29.6328125" style="39" hidden="1" customWidth="1"/>
    <col min="28" max="28" width="30" style="39" hidden="1" customWidth="1"/>
    <col min="29" max="29" width="29.453125" style="39" hidden="1" customWidth="1"/>
    <col min="30" max="30" width="30.36328125" style="39" hidden="1" customWidth="1"/>
    <col min="31" max="31" width="29.453125" style="39" hidden="1" customWidth="1"/>
    <col min="32" max="32" width="29.1796875" style="39" hidden="1" customWidth="1"/>
    <col min="33" max="33" width="29.90625" style="39" hidden="1" customWidth="1"/>
    <col min="34" max="34" width="29.453125" style="39" hidden="1" customWidth="1"/>
    <col min="35" max="35" width="29.6328125" style="39" hidden="1" customWidth="1"/>
    <col min="36" max="36" width="29.81640625" style="39" hidden="1" customWidth="1"/>
    <col min="37" max="37" width="28.90625" style="39" hidden="1" customWidth="1"/>
    <col min="38" max="38" width="17.6328125" style="39" customWidth="1"/>
    <col min="39" max="39" width="17" style="45" customWidth="1"/>
    <col min="40" max="40" width="59.08984375" style="45" hidden="1" customWidth="1"/>
    <col min="41" max="41" width="14" style="45" hidden="1" customWidth="1"/>
    <col min="42" max="42" width="9.26953125" style="180" customWidth="1"/>
    <col min="43" max="43" width="29.1796875" style="45" customWidth="1"/>
    <col min="44" max="44" width="28.90625" style="45" hidden="1" customWidth="1"/>
    <col min="45" max="46" width="28.6328125" style="45" hidden="1" customWidth="1"/>
    <col min="47" max="47" width="28.08984375" style="45" hidden="1" customWidth="1"/>
    <col min="48" max="48" width="28" style="45" hidden="1" customWidth="1"/>
    <col min="49" max="49" width="9.26953125" style="180" customWidth="1"/>
    <col min="50" max="50" width="27.6328125" style="45" customWidth="1"/>
    <col min="51" max="51" width="11.90625" style="180" customWidth="1"/>
    <col min="52" max="52" width="15.6328125" style="180" customWidth="1"/>
    <col min="53" max="53" width="27.81640625" style="180" customWidth="1"/>
    <col min="54" max="54" width="9.26953125" style="180" customWidth="1"/>
    <col min="55" max="55" width="27.81640625" style="45" customWidth="1"/>
    <col min="56" max="56" width="12.1796875" style="45" customWidth="1"/>
    <col min="57" max="58" width="29.36328125" style="45" hidden="1" customWidth="1"/>
    <col min="59" max="59" width="14.54296875" style="45" customWidth="1"/>
    <col min="60" max="60" width="14" style="45" customWidth="1"/>
    <col min="61" max="61" width="31.7265625" style="45" customWidth="1"/>
    <col min="62" max="63" width="14" style="45" customWidth="1"/>
    <col min="64" max="64" width="14.08984375" style="45" customWidth="1"/>
    <col min="65" max="66" width="14" style="45" customWidth="1"/>
    <col min="67" max="1024" width="11.7265625" style="45"/>
  </cols>
  <sheetData>
    <row r="1" spans="1:66" ht="41.65" customHeight="1"/>
    <row r="2" spans="1:66" ht="30">
      <c r="A2" s="36"/>
      <c r="B2" s="343" t="s">
        <v>18</v>
      </c>
      <c r="C2" s="362"/>
      <c r="D2" s="345"/>
      <c r="E2" s="345"/>
      <c r="F2" s="345"/>
      <c r="G2" s="345"/>
      <c r="H2" s="345"/>
      <c r="I2" s="345"/>
      <c r="J2" s="345"/>
      <c r="K2" s="345"/>
      <c r="L2" s="362"/>
      <c r="M2" s="362"/>
      <c r="N2" s="362"/>
      <c r="O2" s="362"/>
      <c r="P2" s="362"/>
      <c r="Q2" s="362"/>
      <c r="R2" s="362"/>
      <c r="S2" s="362"/>
      <c r="T2" s="362"/>
      <c r="U2" s="363"/>
      <c r="V2" s="364"/>
      <c r="W2" s="364"/>
      <c r="X2" s="345"/>
      <c r="Y2" s="345"/>
      <c r="Z2" s="345"/>
      <c r="AA2" s="345"/>
      <c r="AB2" s="345"/>
      <c r="AC2" s="345"/>
      <c r="AD2" s="345"/>
      <c r="AE2" s="345"/>
      <c r="AF2" s="345"/>
      <c r="AG2" s="345"/>
      <c r="AH2" s="345"/>
      <c r="AI2" s="345"/>
      <c r="AJ2" s="345"/>
      <c r="AK2" s="345"/>
      <c r="AL2" s="345"/>
      <c r="AM2" s="365">
        <v>19</v>
      </c>
      <c r="AQ2" s="187" t="s">
        <v>12</v>
      </c>
      <c r="AR2" s="366"/>
      <c r="AS2" s="247"/>
      <c r="AT2" s="247"/>
      <c r="AU2" s="367"/>
      <c r="AV2" s="332"/>
      <c r="AW2" s="187"/>
      <c r="AX2" s="187"/>
      <c r="AY2" s="187"/>
      <c r="AZ2" s="187"/>
      <c r="BA2" s="187"/>
      <c r="BB2" s="187"/>
      <c r="BC2" s="187"/>
      <c r="BG2" s="54" t="s">
        <v>19</v>
      </c>
      <c r="BH2" s="55"/>
      <c r="BI2" s="55"/>
      <c r="BJ2" s="55">
        <f>BK11*AM2/100</f>
        <v>19</v>
      </c>
    </row>
    <row r="3" spans="1:66" ht="65.900000000000006" customHeight="1">
      <c r="A3" s="36"/>
      <c r="B3" s="37"/>
      <c r="C3" s="37"/>
      <c r="E3" s="37"/>
      <c r="F3" s="37"/>
      <c r="G3" s="38"/>
      <c r="H3" s="38"/>
      <c r="I3" s="38"/>
      <c r="J3" s="37"/>
      <c r="M3" s="38"/>
      <c r="N3" s="38"/>
      <c r="O3" s="38"/>
      <c r="P3" s="38"/>
      <c r="Q3" s="38"/>
    </row>
    <row r="4" spans="1:66" ht="40">
      <c r="A4" s="36"/>
      <c r="B4" s="56" t="s">
        <v>20</v>
      </c>
      <c r="C4" s="56" t="s">
        <v>21</v>
      </c>
      <c r="D4" s="57"/>
      <c r="E4" s="57"/>
      <c r="F4" s="57"/>
      <c r="G4" s="58"/>
      <c r="H4" s="38"/>
      <c r="I4" s="59" t="s">
        <v>22</v>
      </c>
      <c r="J4" s="59" t="s">
        <v>23</v>
      </c>
      <c r="K4" s="60"/>
      <c r="L4" s="60"/>
      <c r="M4" s="60"/>
      <c r="N4" s="60"/>
      <c r="O4" s="60"/>
      <c r="P4" s="60"/>
      <c r="Q4" s="60"/>
      <c r="R4" s="60"/>
      <c r="S4" s="60"/>
      <c r="T4" s="60"/>
      <c r="U4" s="368"/>
      <c r="W4" s="61" t="s">
        <v>24</v>
      </c>
      <c r="X4" s="61" t="s">
        <v>24</v>
      </c>
      <c r="Y4" s="62"/>
      <c r="Z4" s="62"/>
      <c r="AA4" s="62"/>
      <c r="AB4" s="62"/>
      <c r="AC4" s="62"/>
      <c r="AD4" s="62"/>
      <c r="AE4" s="62"/>
      <c r="AF4" s="62"/>
      <c r="AG4" s="62"/>
      <c r="AH4" s="62"/>
      <c r="AI4" s="62"/>
      <c r="AJ4" s="62"/>
      <c r="AK4" s="62"/>
      <c r="AM4" s="369" t="s">
        <v>25</v>
      </c>
      <c r="AN4" s="199" t="s">
        <v>211</v>
      </c>
      <c r="AP4" s="68" t="s">
        <v>27</v>
      </c>
      <c r="AQ4" s="251" t="s">
        <v>28</v>
      </c>
      <c r="AR4" s="252" t="s">
        <v>29</v>
      </c>
      <c r="AW4" s="68" t="s">
        <v>27</v>
      </c>
      <c r="AX4" s="69" t="s">
        <v>29</v>
      </c>
      <c r="AY4" s="370" t="s">
        <v>25</v>
      </c>
      <c r="AZ4" s="71" t="s">
        <v>30</v>
      </c>
      <c r="BA4" s="72" t="s">
        <v>31</v>
      </c>
      <c r="BB4" s="73" t="s">
        <v>27</v>
      </c>
      <c r="BC4" s="333"/>
      <c r="BD4" s="370" t="s">
        <v>25</v>
      </c>
      <c r="BE4" s="204" t="s">
        <v>35</v>
      </c>
      <c r="BF4" s="90"/>
      <c r="BG4" s="71" t="s">
        <v>30</v>
      </c>
      <c r="BH4" s="72" t="s">
        <v>31</v>
      </c>
      <c r="BI4" s="180"/>
      <c r="BJ4" s="77" t="s">
        <v>32</v>
      </c>
      <c r="BK4" s="78" t="s">
        <v>33</v>
      </c>
      <c r="BL4" s="180"/>
      <c r="BM4" s="80" t="s">
        <v>34</v>
      </c>
      <c r="BN4" s="80"/>
    </row>
    <row r="5" spans="1:66" ht="18">
      <c r="AM5" s="170"/>
      <c r="AY5" s="370"/>
      <c r="AZ5" s="84"/>
      <c r="BA5" s="85"/>
      <c r="BD5" s="370"/>
      <c r="BG5" s="84"/>
      <c r="BH5" s="85"/>
      <c r="BJ5" s="92"/>
      <c r="BK5" s="93"/>
    </row>
    <row r="6" spans="1:66" ht="187.5">
      <c r="C6" s="289" t="s">
        <v>668</v>
      </c>
      <c r="D6" s="116" t="s">
        <v>669</v>
      </c>
      <c r="E6" s="116" t="s">
        <v>670</v>
      </c>
      <c r="F6" s="116" t="s">
        <v>63</v>
      </c>
      <c r="G6" s="94" t="s">
        <v>63</v>
      </c>
      <c r="H6" s="136"/>
      <c r="I6" s="96"/>
      <c r="J6" s="96" t="s">
        <v>671</v>
      </c>
      <c r="K6" s="371" t="s">
        <v>672</v>
      </c>
      <c r="T6" s="38"/>
      <c r="V6" s="352"/>
      <c r="W6" s="138"/>
      <c r="X6" s="139"/>
      <c r="Y6" s="139"/>
      <c r="Z6" s="139"/>
      <c r="AA6" s="139"/>
      <c r="AB6" s="139"/>
      <c r="AC6" s="139"/>
      <c r="AD6" s="139"/>
      <c r="AE6" s="139"/>
      <c r="AF6" s="139"/>
      <c r="AG6" s="139"/>
      <c r="AH6" s="139"/>
      <c r="AI6" s="139"/>
      <c r="AJ6" s="139"/>
      <c r="AK6" s="139"/>
      <c r="AL6" s="352"/>
      <c r="AM6" s="353">
        <v>20</v>
      </c>
      <c r="AN6" s="372" t="s">
        <v>673</v>
      </c>
      <c r="AO6" s="36" t="s">
        <v>674</v>
      </c>
      <c r="AP6" s="190" t="s">
        <v>675</v>
      </c>
      <c r="AQ6" s="373" t="s">
        <v>676</v>
      </c>
      <c r="AR6" s="252" t="s">
        <v>677</v>
      </c>
      <c r="AW6" s="180" t="s">
        <v>678</v>
      </c>
      <c r="AX6" s="107" t="s">
        <v>679</v>
      </c>
      <c r="AY6" s="350">
        <v>100</v>
      </c>
      <c r="AZ6" s="108" t="s">
        <v>680</v>
      </c>
      <c r="BA6" s="109">
        <f>IF(AZ6=BC12,SUM(BB12:BB16),IF(AZ6=BC13,SUM(BB13:BB16),IF(AZ6=BC14,SUM(BB14:BB16),IF(AZ6=BC15,SUM(BB15:BB16),IF(AZ6=BC16,BB16,0)))))</f>
        <v>100</v>
      </c>
      <c r="BB6" s="180" t="s">
        <v>678</v>
      </c>
      <c r="BC6" s="223"/>
      <c r="BD6" s="350"/>
      <c r="BE6" s="334"/>
      <c r="BF6" s="36"/>
      <c r="BG6" s="84"/>
      <c r="BH6" s="109"/>
      <c r="BI6" s="36"/>
      <c r="BJ6" s="112">
        <f>BH6*BD6/100+AY6*BA6/100</f>
        <v>100</v>
      </c>
      <c r="BK6" s="113">
        <f>BJ6*AM6/100</f>
        <v>20</v>
      </c>
      <c r="BL6" s="8"/>
      <c r="BM6" s="8" t="s">
        <v>60</v>
      </c>
      <c r="BN6" s="8"/>
    </row>
    <row r="7" spans="1:66" ht="177.5">
      <c r="C7" s="39" t="s">
        <v>681</v>
      </c>
      <c r="D7" s="37" t="s">
        <v>682</v>
      </c>
      <c r="E7" s="37" t="s">
        <v>683</v>
      </c>
      <c r="H7" s="136"/>
      <c r="I7" s="96"/>
      <c r="V7" s="352"/>
      <c r="W7" s="138"/>
      <c r="X7" s="138" t="s">
        <v>684</v>
      </c>
      <c r="Y7" s="138" t="s">
        <v>685</v>
      </c>
      <c r="AL7" s="352"/>
      <c r="AM7" s="353">
        <v>80</v>
      </c>
      <c r="AN7" s="372" t="s">
        <v>686</v>
      </c>
      <c r="AO7" s="36" t="s">
        <v>687</v>
      </c>
      <c r="AP7" s="190" t="s">
        <v>688</v>
      </c>
      <c r="AQ7" s="373" t="s">
        <v>689</v>
      </c>
      <c r="AR7" s="252" t="s">
        <v>690</v>
      </c>
      <c r="AS7" s="252" t="s">
        <v>691</v>
      </c>
      <c r="AW7" s="180" t="s">
        <v>692</v>
      </c>
      <c r="AX7" s="107" t="s">
        <v>693</v>
      </c>
      <c r="AY7" s="350">
        <v>70</v>
      </c>
      <c r="AZ7" s="217" t="s">
        <v>694</v>
      </c>
      <c r="BA7" s="109">
        <f>IF(AZ7=BC19,SUM(BB19:BB23),IF(AZ7=BC20,SUM(BB20:BB23),IF(AZ7=BC21,SUM(BB21:BB23),IF(AZ7=BC22,SUM(BB22:BB23),IF(AZ7=BC23,BB23,0)))))</f>
        <v>100</v>
      </c>
      <c r="BB7" s="180" t="s">
        <v>695</v>
      </c>
      <c r="BC7" s="107" t="s">
        <v>696</v>
      </c>
      <c r="BD7" s="350">
        <v>30</v>
      </c>
      <c r="BE7" s="36" t="s">
        <v>697</v>
      </c>
      <c r="BF7" s="36" t="s">
        <v>698</v>
      </c>
      <c r="BG7" s="217" t="s">
        <v>694</v>
      </c>
      <c r="BH7" s="109">
        <f>IF(BG7=BC26,SUM(BB26:BB30),IF(BG7=BC27,SUM(BB27:BB30),IF(BG7=BC28,SUM(BB28:BB30),IF(BG7=BC29,SUM(BB29:BB30),IF(BG7=BC30,BB30,0)))))</f>
        <v>100</v>
      </c>
      <c r="BI7" s="36"/>
      <c r="BJ7" s="112">
        <f>BH7*BD7/100+AY7*BA7/100</f>
        <v>100</v>
      </c>
      <c r="BK7" s="113">
        <f>BJ7*AM7/100</f>
        <v>80</v>
      </c>
      <c r="BL7" s="374"/>
      <c r="BM7" s="8" t="s">
        <v>60</v>
      </c>
      <c r="BN7" s="8" t="s">
        <v>59</v>
      </c>
    </row>
    <row r="8" spans="1:66" ht="113" customHeight="1">
      <c r="C8" s="289" t="s">
        <v>699</v>
      </c>
      <c r="D8" s="116" t="s">
        <v>669</v>
      </c>
      <c r="E8" s="116" t="s">
        <v>700</v>
      </c>
      <c r="F8" s="116" t="s">
        <v>63</v>
      </c>
      <c r="G8" s="94" t="s">
        <v>63</v>
      </c>
      <c r="H8" s="136"/>
      <c r="I8" s="96"/>
      <c r="J8" s="96" t="s">
        <v>701</v>
      </c>
      <c r="K8" s="371" t="s">
        <v>702</v>
      </c>
      <c r="L8" s="371" t="s">
        <v>703</v>
      </c>
      <c r="M8" s="371" t="s">
        <v>704</v>
      </c>
      <c r="N8" s="371" t="s">
        <v>705</v>
      </c>
      <c r="O8" s="371" t="s">
        <v>706</v>
      </c>
      <c r="P8" s="371" t="s">
        <v>707</v>
      </c>
      <c r="Q8" s="371" t="s">
        <v>708</v>
      </c>
      <c r="R8" s="371" t="s">
        <v>709</v>
      </c>
      <c r="S8" s="375" t="s">
        <v>710</v>
      </c>
      <c r="T8" s="375" t="s">
        <v>711</v>
      </c>
      <c r="U8" s="376" t="s">
        <v>712</v>
      </c>
      <c r="V8" s="377"/>
      <c r="W8" s="138"/>
      <c r="X8" s="138" t="s">
        <v>713</v>
      </c>
      <c r="Y8" s="138" t="s">
        <v>714</v>
      </c>
      <c r="Z8" s="138" t="s">
        <v>715</v>
      </c>
      <c r="AA8" s="321" t="s">
        <v>716</v>
      </c>
      <c r="AB8" s="99" t="s">
        <v>717</v>
      </c>
      <c r="AC8" s="138" t="s">
        <v>718</v>
      </c>
      <c r="AD8" s="321" t="s">
        <v>719</v>
      </c>
      <c r="AE8" s="138" t="s">
        <v>720</v>
      </c>
      <c r="AF8" s="321" t="s">
        <v>721</v>
      </c>
      <c r="AG8" s="321" t="s">
        <v>722</v>
      </c>
      <c r="AH8" s="321" t="s">
        <v>723</v>
      </c>
      <c r="AI8" s="321" t="s">
        <v>724</v>
      </c>
      <c r="AJ8" s="138" t="s">
        <v>725</v>
      </c>
      <c r="AK8" s="100" t="s">
        <v>726</v>
      </c>
      <c r="AL8" s="292"/>
      <c r="AM8" s="378"/>
      <c r="AN8" s="215" t="s">
        <v>727</v>
      </c>
      <c r="AO8" s="36" t="s">
        <v>728</v>
      </c>
      <c r="AP8" s="325"/>
      <c r="AQ8" s="379" t="s">
        <v>729</v>
      </c>
      <c r="AR8" s="380" t="s">
        <v>730</v>
      </c>
      <c r="AS8" s="252" t="s">
        <v>731</v>
      </c>
      <c r="AT8" s="252" t="s">
        <v>732</v>
      </c>
      <c r="AU8" s="252" t="s">
        <v>733</v>
      </c>
      <c r="AV8" s="252" t="s">
        <v>734</v>
      </c>
      <c r="AW8" s="381"/>
      <c r="AX8" s="44"/>
      <c r="AY8" s="350"/>
      <c r="AZ8" s="71"/>
      <c r="BA8" s="72"/>
      <c r="BB8" s="382"/>
      <c r="BC8" s="223" t="s">
        <v>735</v>
      </c>
      <c r="BD8" s="350"/>
      <c r="BG8" s="71"/>
      <c r="BH8" s="72"/>
      <c r="BJ8" s="112"/>
      <c r="BK8" s="113"/>
    </row>
    <row r="10" spans="1:66">
      <c r="AY10" s="81"/>
      <c r="AZ10" s="81"/>
      <c r="BA10" s="81"/>
      <c r="BB10" s="81"/>
    </row>
    <row r="11" spans="1:66" ht="34.5" customHeight="1">
      <c r="AW11" s="327" t="s">
        <v>678</v>
      </c>
      <c r="AX11" s="305" t="s">
        <v>736</v>
      </c>
      <c r="AY11" s="330"/>
      <c r="AZ11" s="330"/>
      <c r="BA11" s="330"/>
      <c r="BB11" s="330"/>
      <c r="BC11" s="383" t="s">
        <v>737</v>
      </c>
      <c r="BD11" s="327"/>
      <c r="BE11" s="327"/>
      <c r="BK11" s="384">
        <f>BK7+BK6</f>
        <v>100</v>
      </c>
    </row>
    <row r="12" spans="1:66">
      <c r="AW12" s="170"/>
      <c r="AX12" s="306"/>
      <c r="AY12" s="45"/>
      <c r="AZ12" s="45"/>
      <c r="BA12" s="45"/>
      <c r="BB12" s="170">
        <v>40</v>
      </c>
      <c r="BC12" s="385" t="s">
        <v>680</v>
      </c>
      <c r="BD12" s="170"/>
      <c r="BE12" s="170"/>
    </row>
    <row r="13" spans="1:66">
      <c r="AW13" s="170"/>
      <c r="AX13" s="306"/>
      <c r="AY13" s="45"/>
      <c r="AZ13" s="45"/>
      <c r="BA13" s="45"/>
      <c r="BB13" s="170">
        <v>30</v>
      </c>
      <c r="BC13" s="385" t="s">
        <v>738</v>
      </c>
      <c r="BD13" s="170"/>
      <c r="BE13" s="170"/>
    </row>
    <row r="14" spans="1:66">
      <c r="AW14" s="170"/>
      <c r="AX14" s="306"/>
      <c r="AY14" s="45"/>
      <c r="AZ14" s="45"/>
      <c r="BA14" s="45"/>
      <c r="BB14" s="170">
        <v>20</v>
      </c>
      <c r="BC14" s="385" t="s">
        <v>739</v>
      </c>
      <c r="BD14" s="170"/>
      <c r="BE14" s="170"/>
    </row>
    <row r="15" spans="1:66">
      <c r="AW15" s="170"/>
      <c r="AX15" s="306"/>
      <c r="AY15" s="45"/>
      <c r="AZ15" s="45"/>
      <c r="BA15" s="45"/>
      <c r="BB15" s="170">
        <v>10</v>
      </c>
      <c r="BC15" s="385" t="s">
        <v>740</v>
      </c>
      <c r="BD15" s="170"/>
      <c r="BE15" s="170"/>
      <c r="BG15" s="386"/>
    </row>
    <row r="16" spans="1:66">
      <c r="AW16" s="170"/>
      <c r="AX16" s="329"/>
      <c r="AY16" s="167"/>
      <c r="AZ16" s="167"/>
      <c r="BA16" s="167"/>
      <c r="BB16" s="167">
        <v>0</v>
      </c>
      <c r="BC16" s="387" t="s">
        <v>741</v>
      </c>
      <c r="BD16" s="170"/>
      <c r="BE16" s="170"/>
      <c r="BG16" s="388"/>
    </row>
    <row r="17" spans="49:60">
      <c r="AW17" s="45"/>
      <c r="AX17" s="170"/>
      <c r="AY17" s="170"/>
      <c r="AZ17" s="170"/>
      <c r="BA17" s="170"/>
      <c r="BB17" s="170"/>
      <c r="BC17" s="170"/>
      <c r="BG17" s="389"/>
    </row>
    <row r="18" spans="49:60" ht="26">
      <c r="AW18" s="327" t="s">
        <v>692</v>
      </c>
      <c r="AX18" s="305" t="s">
        <v>742</v>
      </c>
      <c r="AY18" s="330"/>
      <c r="AZ18" s="330"/>
      <c r="BA18" s="330"/>
      <c r="BB18" s="330"/>
      <c r="BC18" s="152" t="s">
        <v>743</v>
      </c>
      <c r="BD18" s="327"/>
      <c r="BE18" s="327"/>
      <c r="BG18" s="389"/>
    </row>
    <row r="19" spans="49:60">
      <c r="AW19" s="170"/>
      <c r="AX19" s="306"/>
      <c r="AY19" s="45"/>
      <c r="AZ19" s="45"/>
      <c r="BA19" s="45"/>
      <c r="BB19" s="170">
        <v>40</v>
      </c>
      <c r="BC19" s="390" t="s">
        <v>694</v>
      </c>
      <c r="BD19" s="170"/>
      <c r="BG19" s="389"/>
    </row>
    <row r="20" spans="49:60">
      <c r="AW20" s="170"/>
      <c r="AX20" s="306"/>
      <c r="AY20" s="45"/>
      <c r="AZ20" s="45"/>
      <c r="BA20" s="45"/>
      <c r="BB20" s="170">
        <v>30</v>
      </c>
      <c r="BC20" s="385" t="s">
        <v>744</v>
      </c>
      <c r="BD20" s="170"/>
      <c r="BG20" s="170"/>
      <c r="BH20" s="386"/>
    </row>
    <row r="21" spans="49:60">
      <c r="AW21" s="170"/>
      <c r="AX21" s="306"/>
      <c r="AY21" s="45"/>
      <c r="AZ21" s="45"/>
      <c r="BA21" s="45"/>
      <c r="BB21" s="170">
        <v>20</v>
      </c>
      <c r="BC21" s="385" t="s">
        <v>745</v>
      </c>
      <c r="BD21" s="170"/>
      <c r="BG21" s="170"/>
      <c r="BH21" s="388"/>
    </row>
    <row r="22" spans="49:60">
      <c r="AW22" s="170"/>
      <c r="AX22" s="306"/>
      <c r="AY22" s="45"/>
      <c r="AZ22" s="45"/>
      <c r="BA22" s="45"/>
      <c r="BB22" s="170">
        <v>10</v>
      </c>
      <c r="BC22" s="391" t="s">
        <v>746</v>
      </c>
      <c r="BD22" s="170"/>
      <c r="BG22" s="170"/>
      <c r="BH22" s="389"/>
    </row>
    <row r="23" spans="49:60">
      <c r="AW23" s="170"/>
      <c r="AX23" s="329"/>
      <c r="AY23" s="167"/>
      <c r="AZ23" s="167"/>
      <c r="BA23" s="167"/>
      <c r="BB23" s="167">
        <v>0</v>
      </c>
      <c r="BC23" s="387">
        <v>0</v>
      </c>
      <c r="BD23" s="170"/>
      <c r="BG23" s="170"/>
      <c r="BH23" s="389"/>
    </row>
    <row r="24" spans="49:60">
      <c r="BG24" s="170"/>
      <c r="BH24" s="389"/>
    </row>
    <row r="25" spans="49:60" ht="26">
      <c r="AW25" s="327" t="s">
        <v>678</v>
      </c>
      <c r="AX25" s="305" t="s">
        <v>747</v>
      </c>
      <c r="AY25" s="330"/>
      <c r="AZ25" s="330"/>
      <c r="BA25" s="330"/>
      <c r="BB25" s="330"/>
      <c r="BC25" s="152" t="s">
        <v>748</v>
      </c>
      <c r="BD25" s="327"/>
      <c r="BE25" s="327"/>
    </row>
    <row r="26" spans="49:60">
      <c r="AW26" s="170"/>
      <c r="AX26" s="306"/>
      <c r="AY26" s="45"/>
      <c r="AZ26" s="45"/>
      <c r="BA26" s="45"/>
      <c r="BB26" s="170">
        <v>40</v>
      </c>
      <c r="BC26" s="390" t="s">
        <v>694</v>
      </c>
      <c r="BD26" s="170"/>
    </row>
    <row r="27" spans="49:60">
      <c r="AW27" s="170"/>
      <c r="AX27" s="306"/>
      <c r="AY27" s="45"/>
      <c r="AZ27" s="45"/>
      <c r="BA27" s="45"/>
      <c r="BB27" s="170">
        <v>30</v>
      </c>
      <c r="BC27" s="385" t="s">
        <v>749</v>
      </c>
      <c r="BD27" s="170"/>
    </row>
    <row r="28" spans="49:60">
      <c r="AW28" s="170"/>
      <c r="AX28" s="306"/>
      <c r="AY28" s="45"/>
      <c r="AZ28" s="45"/>
      <c r="BA28" s="45"/>
      <c r="BB28" s="170">
        <v>20</v>
      </c>
      <c r="BC28" s="385" t="s">
        <v>745</v>
      </c>
      <c r="BD28" s="170"/>
    </row>
    <row r="29" spans="49:60">
      <c r="AW29" s="170"/>
      <c r="AX29" s="306"/>
      <c r="AY29" s="45"/>
      <c r="AZ29" s="45"/>
      <c r="BA29" s="45"/>
      <c r="BB29" s="170">
        <v>10</v>
      </c>
      <c r="BC29" s="385" t="s">
        <v>746</v>
      </c>
      <c r="BD29" s="170"/>
    </row>
    <row r="30" spans="49:60">
      <c r="AW30" s="170"/>
      <c r="AX30" s="329"/>
      <c r="AY30" s="167"/>
      <c r="AZ30" s="167"/>
      <c r="BA30" s="167"/>
      <c r="BB30" s="167">
        <v>0</v>
      </c>
      <c r="BC30" s="387">
        <v>0</v>
      </c>
      <c r="BD30" s="170"/>
    </row>
  </sheetData>
  <sheetProtection sheet="1" objects="1" scenarios="1" selectLockedCells="1"/>
  <dataValidations count="3">
    <dataValidation type="list" operator="equal" allowBlank="1" showErrorMessage="1" promptTitle="T01I01" prompt="4 o más grupos_x000a_3 grupos_x000a_2 grupos_x000a_1 grupo" sqref="AZ6" xr:uid="{00000000-0002-0000-0800-000000000000}">
      <formula1>"menos de 14 gr CO2/ km,14 a 68 gr CO2/ km,68 a 72 gr CO2/ km,72 a 104 gr CO2/ km,104  o más gr CO2/ km,"</formula1>
      <formula2>0</formula2>
    </dataValidation>
    <dataValidation type="list" operator="equal" allowBlank="1" showErrorMessage="1" promptTitle="T01I01" prompt="4 o más grupos_x000a_3 grupos_x000a_2 grupos_x000a_1 grupo" sqref="AZ7" xr:uid="{00000000-0002-0000-0800-000001000000}">
      <formula1>"más del 70%,50%-70%,30% -50%,1%-30%,0%,"</formula1>
      <formula2>0</formula2>
    </dataValidation>
    <dataValidation type="list" operator="equal" allowBlank="1" showErrorMessage="1" promptTitle="T01I01" prompt="4 o más grupos_x000a_3 grupos_x000a_2 grupos_x000a_1 grupo" sqref="BG7" xr:uid="{00000000-0002-0000-0800-000002000000}">
      <formula1>"más del 70%,50% - 70%,30% -50%,1%-30%,0%,"</formula1>
      <formula2>0</formula2>
    </dataValidation>
  </dataValidations>
  <pageMargins left="0.78749999999999998" right="0.78749999999999998" top="0.78749999999999998" bottom="0.78749999999999998" header="0.511811023622047" footer="0.511811023622047"/>
  <pageSetup paperSize="9" orientation="portrait" horizontalDpi="300" verticalDpi="300"/>
  <drawing r:id="rId1"/>
  <picture r:id="rId2"/>
</worksheet>
</file>

<file path=docProps/app.xml><?xml version="1.0" encoding="utf-8"?>
<Properties xmlns="http://schemas.openxmlformats.org/officeDocument/2006/extended-properties" xmlns:vt="http://schemas.openxmlformats.org/officeDocument/2006/docPropsVTypes">
  <Template/>
  <TotalTime>276</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32</vt:i4>
      </vt:variant>
    </vt:vector>
  </HeadingPairs>
  <TitlesOfParts>
    <vt:vector size="43" baseType="lpstr">
      <vt:lpstr>RESUMEN</vt:lpstr>
      <vt:lpstr>calidad del trabajo</vt:lpstr>
      <vt:lpstr>compromiso social y cooperación</vt:lpstr>
      <vt:lpstr>democracia interna y partición</vt:lpstr>
      <vt:lpstr>Democracia y equidad</vt:lpstr>
      <vt:lpstr>Calidad del voluntariado</vt:lpstr>
      <vt:lpstr>Cuidado  personas y entorno</vt:lpstr>
      <vt:lpstr>Economía y política de lucro</vt:lpstr>
      <vt:lpstr>sostenibilidad ambiental</vt:lpstr>
      <vt:lpstr>Completa</vt:lpstr>
      <vt:lpstr>Glosario</vt:lpstr>
      <vt:lpstr>_FilterDatabase</vt:lpstr>
      <vt:lpstr>zs_inbuilt_comment_20644efaa9a04531a18a368d9462e459</vt:lpstr>
      <vt:lpstr>zs_inbuilt_comment_28e723b589a0406ca29c913969b6940c</vt:lpstr>
      <vt:lpstr>zs_inbuilt_comment_3672110651814e33a3266196c3fbe34f</vt:lpstr>
      <vt:lpstr>zs_inbuilt_comment_3d01c74212504804be7e19fa2012e565</vt:lpstr>
      <vt:lpstr>zs_inbuilt_comment_429672a14edd40158a8ec5993e088b0b</vt:lpstr>
      <vt:lpstr>zs_inbuilt_comment_447ce50aeea34918b2776aaee2dd31c8</vt:lpstr>
      <vt:lpstr>zs_inbuilt_comment_44eb8a61f8da47eb9a7c8589825a958c</vt:lpstr>
      <vt:lpstr>zs_inbuilt_comment_4ce9e7c238814b2081c1233ea8f276a1</vt:lpstr>
      <vt:lpstr>zs_inbuilt_comment_4ec208fa6b054d8ca98aff24785fe230</vt:lpstr>
      <vt:lpstr>zs_inbuilt_comment_5d04c3f8a8ea48a3a75389b65a99bd06</vt:lpstr>
      <vt:lpstr>zs_inbuilt_comment_5f147189129041bea882df260cefb6ca</vt:lpstr>
      <vt:lpstr>zs_inbuilt_comment_675e305a81cd4618abfab7c31150b335</vt:lpstr>
      <vt:lpstr>zs_inbuilt_comment_680543c16c8d461fa6b371f587b54bff</vt:lpstr>
      <vt:lpstr>zs_inbuilt_comment_831c34a8017244678b0e59e0f1810844</vt:lpstr>
      <vt:lpstr>zs_inbuilt_comment_903562bca2bc48beab683a62cdac3a27</vt:lpstr>
      <vt:lpstr>zs_inbuilt_comment_91bee699b060409fb53977b40bab2f48</vt:lpstr>
      <vt:lpstr>zs_inbuilt_comment_9e03b02a22f74476bec886b1c86e35eb</vt:lpstr>
      <vt:lpstr>zs_inbuilt_comment_a29d364aeb804f9487db6faef9a00a39</vt:lpstr>
      <vt:lpstr>zs_inbuilt_comment_a900ef3e6b0146e1a1821ad4fa7e3347</vt:lpstr>
      <vt:lpstr>zs_inbuilt_comment_a995d6d3b3fb42e4a890e9f545681bfd</vt:lpstr>
      <vt:lpstr>zs_inbuilt_comment_b8bd0959013c44578510d4859a4fb927</vt:lpstr>
      <vt:lpstr>zs_inbuilt_comment_c76af603f4d34ff49de1712aec7cfa3c</vt:lpstr>
      <vt:lpstr>zs_inbuilt_comment_cc9be688984a4c66a458d724c91018bd</vt:lpstr>
      <vt:lpstr>zs_inbuilt_comment_e36fe493ccaf43569f3b99ff5a9e43cc</vt:lpstr>
      <vt:lpstr>zs_inbuilt_comment_e3e51b772b7d475c9f9f0be117a387e2</vt:lpstr>
      <vt:lpstr>zs_inbuilt_comment_e8b2a277493749558b0471eab9b5ce47</vt:lpstr>
      <vt:lpstr>zs_inbuilt_comment_e9f1ac2a79a042378ef13bcafe1c2951</vt:lpstr>
      <vt:lpstr>zs_inbuilt_comment_ed75bba0a6e74736bc6af6adb426476e</vt:lpstr>
      <vt:lpstr>zs_inbuilt_comment_f1ace61e43e042189835fbde7704c880</vt:lpstr>
      <vt:lpstr>zs_inbuilt_comment_f514c3e6a7ca4d3aa909c6dfd127ac53</vt:lpstr>
      <vt:lpstr>zs_inbuilt_comment_f86def84bf954f3dae49a2e69e927ac6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matriz de transformación 2.0</dc:title>
  <dc:subject/>
  <dc:creator>Gema Carmona García</dc:creator>
  <dc:description/>
  <cp:lastModifiedBy>Gema Carmona García</cp:lastModifiedBy>
  <cp:revision>45</cp:revision>
  <dcterms:created xsi:type="dcterms:W3CDTF">2008-01-25T18:43:47Z</dcterms:created>
  <dcterms:modified xsi:type="dcterms:W3CDTF">2022-11-10T07:20:57Z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